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e\Desktop\Dok 2019\Määrus 19\"/>
    </mc:Choice>
  </mc:AlternateContent>
  <bookViews>
    <workbookView xWindow="0" yWindow="0" windowWidth="28800" windowHeight="12740"/>
  </bookViews>
  <sheets>
    <sheet name="2019_EA" sheetId="10" r:id="rId1"/>
    <sheet name="2018_2019" sheetId="8" r:id="rId2"/>
    <sheet name="Muutmine_I_II_lugemine" sheetId="9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1" i="8" l="1"/>
  <c r="G216" i="8"/>
  <c r="G214" i="8"/>
  <c r="G213" i="8"/>
  <c r="G208" i="8"/>
  <c r="G204" i="8"/>
  <c r="G201" i="8"/>
  <c r="G198" i="8"/>
  <c r="G193" i="8"/>
  <c r="G190" i="8"/>
  <c r="G187" i="8"/>
  <c r="G184" i="8"/>
  <c r="G181" i="8"/>
  <c r="G179" i="8"/>
  <c r="G174" i="8"/>
  <c r="G169" i="8"/>
  <c r="G167" i="8"/>
  <c r="G165" i="8"/>
  <c r="G163" i="8"/>
  <c r="G161" i="8"/>
  <c r="G156" i="8"/>
  <c r="G153" i="8"/>
  <c r="G150" i="8"/>
  <c r="G148" i="8"/>
  <c r="G145" i="8"/>
  <c r="G141" i="8"/>
  <c r="G137" i="8"/>
  <c r="G133" i="8"/>
  <c r="G129" i="8"/>
  <c r="G125" i="8"/>
  <c r="G123" i="8"/>
  <c r="G119" i="8"/>
  <c r="G115" i="8"/>
  <c r="G111" i="8"/>
  <c r="G109" i="8"/>
  <c r="G107" i="8"/>
  <c r="G105" i="8"/>
  <c r="G103" i="8"/>
  <c r="G101" i="8"/>
  <c r="G99" i="8"/>
  <c r="G96" i="8"/>
  <c r="G94" i="8"/>
  <c r="G91" i="8"/>
  <c r="G89" i="8"/>
  <c r="G87" i="8"/>
  <c r="G84" i="8"/>
  <c r="G81" i="8"/>
  <c r="G77" i="8"/>
  <c r="G72" i="8" s="1"/>
  <c r="G74" i="8"/>
  <c r="G64" i="8"/>
  <c r="G56" i="8"/>
  <c r="G49" i="8"/>
  <c r="G43" i="8" s="1"/>
  <c r="G45" i="8"/>
  <c r="G39" i="8"/>
  <c r="G32" i="8"/>
  <c r="G22" i="8"/>
  <c r="G20" i="8"/>
  <c r="G10" i="8"/>
  <c r="G5" i="8"/>
  <c r="G3" i="8" s="1"/>
  <c r="G205" i="9"/>
  <c r="G200" i="9"/>
  <c r="G198" i="9"/>
  <c r="G197" i="9"/>
  <c r="G192" i="9"/>
  <c r="G189" i="9"/>
  <c r="G186" i="9"/>
  <c r="G183" i="9"/>
  <c r="G178" i="9"/>
  <c r="G175" i="9"/>
  <c r="G172" i="9"/>
  <c r="G169" i="9"/>
  <c r="G166" i="9"/>
  <c r="G164" i="9"/>
  <c r="G159" i="9"/>
  <c r="G157" i="9"/>
  <c r="G155" i="9"/>
  <c r="G150" i="9"/>
  <c r="G147" i="9"/>
  <c r="G145" i="9"/>
  <c r="G142" i="9"/>
  <c r="G138" i="9"/>
  <c r="G134" i="9"/>
  <c r="G130" i="9"/>
  <c r="G126" i="9"/>
  <c r="G122" i="9"/>
  <c r="G120" i="9"/>
  <c r="G116" i="9"/>
  <c r="G112" i="9"/>
  <c r="G108" i="9"/>
  <c r="G106" i="9"/>
  <c r="G104" i="9"/>
  <c r="G102" i="9"/>
  <c r="G100" i="9"/>
  <c r="G98" i="9"/>
  <c r="G96" i="9"/>
  <c r="G93" i="9"/>
  <c r="G91" i="9"/>
  <c r="G88" i="9"/>
  <c r="G86" i="9"/>
  <c r="G84" i="9"/>
  <c r="G81" i="9"/>
  <c r="G77" i="9"/>
  <c r="G74" i="9"/>
  <c r="G72" i="9" s="1"/>
  <c r="G64" i="9"/>
  <c r="G56" i="9"/>
  <c r="G49" i="9"/>
  <c r="G45" i="9"/>
  <c r="G43" i="9" s="1"/>
  <c r="G39" i="9"/>
  <c r="G32" i="9"/>
  <c r="G22" i="9"/>
  <c r="G20" i="9" s="1"/>
  <c r="G3" i="9" s="1"/>
  <c r="G10" i="9"/>
  <c r="G5" i="9"/>
  <c r="G54" i="8" l="1"/>
  <c r="G63" i="8" s="1"/>
  <c r="G67" i="8" s="1"/>
  <c r="G54" i="9"/>
  <c r="G63" i="9" s="1"/>
  <c r="G67" i="9" s="1"/>
  <c r="F205" i="10" l="1"/>
  <c r="F200" i="10"/>
  <c r="F198" i="10"/>
  <c r="F197" i="10"/>
  <c r="F192" i="10"/>
  <c r="F189" i="10"/>
  <c r="F186" i="10"/>
  <c r="F183" i="10"/>
  <c r="F178" i="10"/>
  <c r="F175" i="10"/>
  <c r="F172" i="10"/>
  <c r="F169" i="10"/>
  <c r="F166" i="10"/>
  <c r="F164" i="10"/>
  <c r="F159" i="10"/>
  <c r="F157" i="10"/>
  <c r="F155" i="10"/>
  <c r="F150" i="10"/>
  <c r="F147" i="10"/>
  <c r="F145" i="10"/>
  <c r="F142" i="10"/>
  <c r="F138" i="10"/>
  <c r="F134" i="10"/>
  <c r="F130" i="10"/>
  <c r="F126" i="10"/>
  <c r="F122" i="10"/>
  <c r="F120" i="10"/>
  <c r="F116" i="10"/>
  <c r="F112" i="10"/>
  <c r="F108" i="10"/>
  <c r="F106" i="10"/>
  <c r="F104" i="10"/>
  <c r="F102" i="10"/>
  <c r="F100" i="10"/>
  <c r="F98" i="10"/>
  <c r="F96" i="10"/>
  <c r="F93" i="10"/>
  <c r="F91" i="10"/>
  <c r="F88" i="10"/>
  <c r="F86" i="10"/>
  <c r="F84" i="10"/>
  <c r="F81" i="10"/>
  <c r="F77" i="10"/>
  <c r="F74" i="10"/>
  <c r="F64" i="10"/>
  <c r="F56" i="10"/>
  <c r="F49" i="10"/>
  <c r="F45" i="10"/>
  <c r="F39" i="10"/>
  <c r="F32" i="10"/>
  <c r="F22" i="10"/>
  <c r="F20" i="10" s="1"/>
  <c r="F10" i="10"/>
  <c r="F5" i="10"/>
  <c r="F72" i="10" l="1"/>
  <c r="F3" i="10"/>
  <c r="F43" i="10"/>
  <c r="H112" i="9"/>
  <c r="F205" i="9"/>
  <c r="F200" i="9"/>
  <c r="F198" i="9"/>
  <c r="F192" i="9"/>
  <c r="F189" i="9"/>
  <c r="F186" i="9"/>
  <c r="F183" i="9"/>
  <c r="F178" i="9"/>
  <c r="F175" i="9"/>
  <c r="F172" i="9"/>
  <c r="F169" i="9"/>
  <c r="F166" i="9"/>
  <c r="F164" i="9"/>
  <c r="F159" i="9"/>
  <c r="F157" i="9"/>
  <c r="F155" i="9"/>
  <c r="F150" i="9"/>
  <c r="F147" i="9"/>
  <c r="F145" i="9"/>
  <c r="F142" i="9"/>
  <c r="F138" i="9"/>
  <c r="F134" i="9"/>
  <c r="F130" i="9"/>
  <c r="F126" i="9"/>
  <c r="F122" i="9"/>
  <c r="F120" i="9"/>
  <c r="F116" i="9"/>
  <c r="F112" i="9"/>
  <c r="F108" i="9"/>
  <c r="F106" i="9"/>
  <c r="F104" i="9"/>
  <c r="F102" i="9"/>
  <c r="F100" i="9"/>
  <c r="F98" i="9"/>
  <c r="F96" i="9"/>
  <c r="F93" i="9"/>
  <c r="F91" i="9"/>
  <c r="F88" i="9"/>
  <c r="F86" i="9"/>
  <c r="F84" i="9"/>
  <c r="F81" i="9"/>
  <c r="F77" i="9"/>
  <c r="F74" i="9"/>
  <c r="F64" i="9"/>
  <c r="F56" i="9"/>
  <c r="F49" i="9"/>
  <c r="F45" i="9"/>
  <c r="F39" i="9"/>
  <c r="F32" i="9"/>
  <c r="F22" i="9"/>
  <c r="F20" i="9" s="1"/>
  <c r="F10" i="9"/>
  <c r="F5" i="9"/>
  <c r="H82" i="9"/>
  <c r="H66" i="9"/>
  <c r="H61" i="9"/>
  <c r="H58" i="9"/>
  <c r="F54" i="10" l="1"/>
  <c r="F63" i="10" s="1"/>
  <c r="F67" i="10" s="1"/>
  <c r="H175" i="9"/>
  <c r="H74" i="9"/>
  <c r="F197" i="9"/>
  <c r="H32" i="9"/>
  <c r="H178" i="9"/>
  <c r="H147" i="9"/>
  <c r="H10" i="9"/>
  <c r="H39" i="9"/>
  <c r="H100" i="9"/>
  <c r="H157" i="9"/>
  <c r="H166" i="9"/>
  <c r="F3" i="9"/>
  <c r="H104" i="9"/>
  <c r="H183" i="9"/>
  <c r="H88" i="9"/>
  <c r="H98" i="9"/>
  <c r="H134" i="9"/>
  <c r="H172" i="9"/>
  <c r="H186" i="9"/>
  <c r="H56" i="9"/>
  <c r="H91" i="9"/>
  <c r="H108" i="9"/>
  <c r="H164" i="9"/>
  <c r="F43" i="9"/>
  <c r="F72" i="9"/>
  <c r="H72" i="9" s="1"/>
  <c r="H96" i="9"/>
  <c r="H116" i="9"/>
  <c r="H120" i="9"/>
  <c r="H77" i="9"/>
  <c r="H106" i="9"/>
  <c r="H155" i="9"/>
  <c r="H159" i="9"/>
  <c r="H5" i="9"/>
  <c r="H84" i="9"/>
  <c r="H86" i="9"/>
  <c r="H93" i="9"/>
  <c r="H130" i="9"/>
  <c r="H192" i="9"/>
  <c r="H20" i="9"/>
  <c r="H49" i="9"/>
  <c r="H102" i="9"/>
  <c r="H126" i="9"/>
  <c r="H142" i="9"/>
  <c r="H189" i="9"/>
  <c r="H205" i="9"/>
  <c r="H45" i="9"/>
  <c r="H122" i="9"/>
  <c r="H138" i="9"/>
  <c r="H145" i="9"/>
  <c r="H150" i="9"/>
  <c r="H169" i="9"/>
  <c r="F221" i="8"/>
  <c r="H221" i="8" s="1"/>
  <c r="F218" i="8"/>
  <c r="F216" i="8"/>
  <c r="F214" i="8"/>
  <c r="F208" i="8"/>
  <c r="H208" i="8" s="1"/>
  <c r="F204" i="8"/>
  <c r="F201" i="8"/>
  <c r="H201" i="8" s="1"/>
  <c r="F198" i="8"/>
  <c r="F193" i="8"/>
  <c r="H193" i="8" s="1"/>
  <c r="F190" i="8"/>
  <c r="F187" i="8"/>
  <c r="H187" i="8" s="1"/>
  <c r="F184" i="8"/>
  <c r="H184" i="8" s="1"/>
  <c r="F181" i="8"/>
  <c r="H181" i="8" s="1"/>
  <c r="F179" i="8"/>
  <c r="F174" i="8"/>
  <c r="F169" i="8"/>
  <c r="H169" i="8" s="1"/>
  <c r="F167" i="8"/>
  <c r="F165" i="8"/>
  <c r="H165" i="8" s="1"/>
  <c r="F163" i="8"/>
  <c r="F161" i="8"/>
  <c r="H161" i="8" s="1"/>
  <c r="F156" i="8"/>
  <c r="F153" i="8"/>
  <c r="H153" i="8" s="1"/>
  <c r="F150" i="8"/>
  <c r="F148" i="8"/>
  <c r="H148" i="8" s="1"/>
  <c r="F145" i="8"/>
  <c r="H145" i="8" s="1"/>
  <c r="F141" i="8"/>
  <c r="H141" i="8" s="1"/>
  <c r="F137" i="8"/>
  <c r="H137" i="8" s="1"/>
  <c r="F133" i="8"/>
  <c r="H133" i="8" s="1"/>
  <c r="F129" i="8"/>
  <c r="H129" i="8" s="1"/>
  <c r="F125" i="8"/>
  <c r="H125" i="8" s="1"/>
  <c r="F123" i="8"/>
  <c r="F119" i="8"/>
  <c r="F115" i="8"/>
  <c r="F111" i="8"/>
  <c r="F109" i="8"/>
  <c r="H109" i="8" s="1"/>
  <c r="F107" i="8"/>
  <c r="F105" i="8"/>
  <c r="H105" i="8" s="1"/>
  <c r="F103" i="8"/>
  <c r="F101" i="8"/>
  <c r="H101" i="8" s="1"/>
  <c r="H99" i="8"/>
  <c r="F99" i="8"/>
  <c r="F96" i="8"/>
  <c r="H96" i="8" s="1"/>
  <c r="F94" i="8"/>
  <c r="F91" i="8"/>
  <c r="F89" i="8"/>
  <c r="H89" i="8" s="1"/>
  <c r="F87" i="8"/>
  <c r="F84" i="8"/>
  <c r="H84" i="8" s="1"/>
  <c r="H82" i="8"/>
  <c r="F81" i="8"/>
  <c r="F77" i="8"/>
  <c r="H77" i="8" s="1"/>
  <c r="F74" i="8"/>
  <c r="H66" i="8"/>
  <c r="F64" i="8"/>
  <c r="H61" i="8"/>
  <c r="H58" i="8"/>
  <c r="F56" i="8"/>
  <c r="H56" i="8" s="1"/>
  <c r="F49" i="8"/>
  <c r="H49" i="8" s="1"/>
  <c r="F45" i="8"/>
  <c r="F39" i="8"/>
  <c r="F32" i="8"/>
  <c r="F22" i="8"/>
  <c r="F20" i="8" s="1"/>
  <c r="F10" i="8"/>
  <c r="F5" i="8"/>
  <c r="H5" i="8" s="1"/>
  <c r="F54" i="9" l="1"/>
  <c r="F63" i="9" s="1"/>
  <c r="F67" i="9" s="1"/>
  <c r="H197" i="9"/>
  <c r="H3" i="9"/>
  <c r="H43" i="9"/>
  <c r="F72" i="8"/>
  <c r="H72" i="8" s="1"/>
  <c r="F3" i="8"/>
  <c r="H39" i="8"/>
  <c r="H115" i="8"/>
  <c r="H107" i="8"/>
  <c r="H167" i="8"/>
  <c r="H20" i="8"/>
  <c r="H87" i="8"/>
  <c r="H103" i="8"/>
  <c r="H123" i="8"/>
  <c r="H163" i="8"/>
  <c r="H179" i="8"/>
  <c r="H10" i="8"/>
  <c r="H91" i="8"/>
  <c r="H190" i="8"/>
  <c r="H32" i="8"/>
  <c r="H45" i="8"/>
  <c r="H111" i="8"/>
  <c r="H119" i="8"/>
  <c r="H156" i="8"/>
  <c r="H198" i="8"/>
  <c r="H204" i="8"/>
  <c r="F213" i="8"/>
  <c r="H213" i="8"/>
  <c r="H74" i="8"/>
  <c r="H94" i="8"/>
  <c r="H150" i="8"/>
  <c r="H174" i="8"/>
  <c r="F43" i="8"/>
  <c r="H43" i="8" s="1"/>
  <c r="F54" i="8" l="1"/>
  <c r="F63" i="8" s="1"/>
  <c r="F67" i="8" s="1"/>
  <c r="H3" i="8"/>
</calcChain>
</file>

<file path=xl/sharedStrings.xml><?xml version="1.0" encoding="utf-8"?>
<sst xmlns="http://schemas.openxmlformats.org/spreadsheetml/2006/main" count="1095" uniqueCount="193">
  <si>
    <t/>
  </si>
  <si>
    <t>PÕHITEGEVUSE TULUD KOKKU</t>
  </si>
  <si>
    <t>Artikkel</t>
  </si>
  <si>
    <t>Tululiik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</si>
  <si>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</si>
  <si>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</si>
  <si>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</si>
  <si>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</si>
  <si>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</si>
  <si>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</si>
  <si>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</si>
  <si>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</si>
  <si>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</si>
  <si>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Riigilõiv</t>
  </si>
  <si>
    <t>Tulud sotsiaalabialasest tegevusest</t>
  </si>
  <si>
    <t>Kommunaaltegevuse tulud</t>
  </si>
  <si>
    <t>Metsatulu</t>
  </si>
  <si>
    <t>Rendid</t>
  </si>
  <si>
    <t>Saadavad toetused tegevuskuludeks</t>
  </si>
  <si>
    <t>35200</t>
  </si>
  <si>
    <t>Tasandusfond (lg 1)</t>
  </si>
  <si>
    <t>35201</t>
  </si>
  <si>
    <t>Toetusfond (lg 2)</t>
  </si>
  <si>
    <t>Haridustoetus</t>
  </si>
  <si>
    <t>Huviharidustoetus</t>
  </si>
  <si>
    <t>Alushariduse palgatoetus</t>
  </si>
  <si>
    <t>Sotsiaaltoetused</t>
  </si>
  <si>
    <t>Asenduskoduteenuse ost</t>
  </si>
  <si>
    <t>Toetus teedehoiule</t>
  </si>
  <si>
    <t>Rahvastikutoimingud</t>
  </si>
  <si>
    <t>Muud saadud toetused tegevuskuludeks</t>
  </si>
  <si>
    <t>3500</t>
  </si>
  <si>
    <t>Toetus Majandus- ja Kommunikatsiooniministeeriumilt</t>
  </si>
  <si>
    <t>Toetus Kultuuriministeeriumilt Muuseumile</t>
  </si>
  <si>
    <t>Toetus Kultuuriministeeriumilt Raamatukogule</t>
  </si>
  <si>
    <t>Muud tegevustulud</t>
  </si>
  <si>
    <t>Tulud loodusressursside kasutamisest</t>
  </si>
  <si>
    <t>Laekumised hariduasutuste majandustegevusest</t>
  </si>
  <si>
    <t>Laekumised kultuuriasutuste majandustegevusest</t>
  </si>
  <si>
    <t>Laekumised spordiasutuste majandustegevusest</t>
  </si>
  <si>
    <t>Toetus Rahandusministeeriumilt (ühinemine)</t>
  </si>
  <si>
    <t>PÕHITEGEVUSE KULUD KOKKU</t>
  </si>
  <si>
    <t>Antavad toetused tegevuskuludeks</t>
  </si>
  <si>
    <t>Sotsiaalabitoetused ja muud toetused füüsilistele isikutele</t>
  </si>
  <si>
    <t>Muud tegevuskulud</t>
  </si>
  <si>
    <t>50</t>
  </si>
  <si>
    <t>Personalikulud</t>
  </si>
  <si>
    <t>55</t>
  </si>
  <si>
    <t>Majandamiskulud</t>
  </si>
  <si>
    <t>60</t>
  </si>
  <si>
    <t>Muud kulud</t>
  </si>
  <si>
    <t>PÕHITEGEVUSE TULEM</t>
  </si>
  <si>
    <t>Antud toetused tegevuskuludeks</t>
  </si>
  <si>
    <t>INVESTEERIMISTEGEVUS KOKKU</t>
  </si>
  <si>
    <t>Põhivara müük (+)</t>
  </si>
  <si>
    <t>Põhivara soetus (-)</t>
  </si>
  <si>
    <t>Põhivara soetuseks saadav sihtfinantseerimine (+)</t>
  </si>
  <si>
    <t>Põhivara soetamiseks antav sihtfinantseerimine (-)</t>
  </si>
  <si>
    <t>650</t>
  </si>
  <si>
    <t>Finantskulud (-)</t>
  </si>
  <si>
    <t>EELARVE TULEM (ÜLEJÄÄK (+) / PUUDUJÄÄK (-))</t>
  </si>
  <si>
    <t>FINANTSEERIMISTEGEVUS</t>
  </si>
  <si>
    <t>2586</t>
  </si>
  <si>
    <t>Kohustuste tasumine (-)</t>
  </si>
  <si>
    <t>100</t>
  </si>
  <si>
    <t>LIKVIIDSETE VARADE MUUTUS (+ suurenemine, - vähenemine)</t>
  </si>
  <si>
    <t>PÕHITEGEVUSE KULUD JA INVESTEERIMISTEGEVUS TEGEVUSALADE JÄRGI</t>
  </si>
  <si>
    <t>Tegevusala</t>
  </si>
  <si>
    <t>art.</t>
  </si>
  <si>
    <t>Kululiik</t>
  </si>
  <si>
    <t>Kokku põhitegevuse kulud tegevusalade järgi</t>
  </si>
  <si>
    <t>01111</t>
  </si>
  <si>
    <t>Tööjõukulud</t>
  </si>
  <si>
    <t>01112</t>
  </si>
  <si>
    <t>01114</t>
  </si>
  <si>
    <t>Kohaliku omavalitsuse üksuse reservfond</t>
  </si>
  <si>
    <t>01330</t>
  </si>
  <si>
    <t>Muud üldised teenused</t>
  </si>
  <si>
    <t>01600</t>
  </si>
  <si>
    <t>Liikmemaksud</t>
  </si>
  <si>
    <t>45</t>
  </si>
  <si>
    <t>Muud toetused</t>
  </si>
  <si>
    <t>03100</t>
  </si>
  <si>
    <t>03200</t>
  </si>
  <si>
    <t>Päästeteenused</t>
  </si>
  <si>
    <t>Maakorraldus</t>
  </si>
  <si>
    <t>04220</t>
  </si>
  <si>
    <t>Metsamajandus</t>
  </si>
  <si>
    <t>04510</t>
  </si>
  <si>
    <t>Maanteetransport</t>
  </si>
  <si>
    <t>04512</t>
  </si>
  <si>
    <t>Ühistranspordi korraldus</t>
  </si>
  <si>
    <t>05100</t>
  </si>
  <si>
    <t>Jäätmekäitlus (sh prügivedu)</t>
  </si>
  <si>
    <t>05101</t>
  </si>
  <si>
    <t xml:space="preserve">Avalike alade puhastus </t>
  </si>
  <si>
    <t>05400</t>
  </si>
  <si>
    <t>Bioloogilise mitmekesisuse ja maastiku kaitse (haljastus)</t>
  </si>
  <si>
    <t>06400</t>
  </si>
  <si>
    <t>Tänavavalgustus</t>
  </si>
  <si>
    <t>06605</t>
  </si>
  <si>
    <t>Muud elamu- ja kommunaalmajanduse tegevus</t>
  </si>
  <si>
    <t>07600</t>
  </si>
  <si>
    <t>Muu tervishoid, sh tervishoiu haldamine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</si>
  <si>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</si>
  <si>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</si>
  <si>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</si>
  <si>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</si>
  <si>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</si>
  <si>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</si>
  <si>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</si>
  <si>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</si>
  <si>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</si>
  <si>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</si>
  <si>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</si>
  <si>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Rahvakultuur</t>
  </si>
  <si>
    <t>08203</t>
  </si>
  <si>
    <t>Muuseumid</t>
  </si>
  <si>
    <t>08207</t>
  </si>
  <si>
    <t>Muinsuskaitse</t>
  </si>
  <si>
    <t>08235</t>
  </si>
  <si>
    <t>Audiovisuaal, sh kino</t>
  </si>
  <si>
    <t>09110</t>
  </si>
  <si>
    <t>Alusharidus</t>
  </si>
  <si>
    <t>09212</t>
  </si>
  <si>
    <t>Põhihariduse otsekulud</t>
  </si>
  <si>
    <t>09213</t>
  </si>
  <si>
    <t>41</t>
  </si>
  <si>
    <t>09400</t>
  </si>
  <si>
    <t>Kolmanda taseme haridus</t>
  </si>
  <si>
    <t>09510</t>
  </si>
  <si>
    <t xml:space="preserve">Noorte huviharidus ja huvitegevus </t>
  </si>
  <si>
    <t>09601</t>
  </si>
  <si>
    <t>Koolitoit</t>
  </si>
  <si>
    <t>09800</t>
  </si>
  <si>
    <t>Muu haridus, sh hariduse haldus</t>
  </si>
  <si>
    <t>10121</t>
  </si>
  <si>
    <t>Muu puuetega inimeste sotsiaalne kaitse</t>
  </si>
  <si>
    <t>10200</t>
  </si>
  <si>
    <t>Eakate sotsiaalhoolekandeasutused</t>
  </si>
  <si>
    <t>10201</t>
  </si>
  <si>
    <t>Muu eakate sotsiaalne kaitse</t>
  </si>
  <si>
    <t>10400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</si>
  <si>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</si>
  <si>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</si>
  <si>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</si>
  <si>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</si>
  <si>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</si>
  <si>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</si>
  <si>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</si>
  <si>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</si>
  <si>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Kokku Investeerimistegevus tegevusalade järgi</t>
  </si>
  <si>
    <t>15</t>
  </si>
  <si>
    <t>Põhivara</t>
  </si>
  <si>
    <t>01700</t>
  </si>
  <si>
    <t>Valitsussektori võla teenindamine</t>
  </si>
  <si>
    <t>65</t>
  </si>
  <si>
    <t>Finantstulud ja -kulud (intressid)</t>
  </si>
  <si>
    <t>Kokku finantseerimistegevus</t>
  </si>
  <si>
    <t>Laenude tagasimaksmine</t>
  </si>
  <si>
    <t>20</t>
  </si>
  <si>
    <t>Preemiad</t>
  </si>
  <si>
    <t>Muud tegevuskulud (projektide reservfond)</t>
  </si>
  <si>
    <t>Avalik kord ja julgeolek</t>
  </si>
  <si>
    <t>Sotsiaaltoetused (stipendium)</t>
  </si>
  <si>
    <t>Asendus- ja järelhooldus</t>
  </si>
  <si>
    <t>Muutus %</t>
  </si>
  <si>
    <t>Reservfond (sh projektide omaosalus)</t>
  </si>
  <si>
    <t>09210</t>
  </si>
  <si>
    <t>Alus- ja põhihariduse kaudsed kulud</t>
  </si>
  <si>
    <t>Põhi- ja üldkeskhariduse kaudsed kulud</t>
  </si>
  <si>
    <t>Täiskasvanute gümnaasiumide kaudsed kulud</t>
  </si>
  <si>
    <t>09220</t>
  </si>
  <si>
    <t>09221</t>
  </si>
  <si>
    <t>09600</t>
  </si>
  <si>
    <t>Koolitransport</t>
  </si>
  <si>
    <t>04900</t>
  </si>
  <si>
    <t xml:space="preserve">Muu majandus </t>
  </si>
  <si>
    <t>Jäätmetoetus</t>
  </si>
  <si>
    <t>Toetus Rahandusministeeriumilt (õppelaen)</t>
  </si>
  <si>
    <t>Kohustuste võtmine (+)</t>
  </si>
  <si>
    <t>2865</t>
  </si>
  <si>
    <t>04210, 04740</t>
  </si>
  <si>
    <t>Vallavolikogu</t>
  </si>
  <si>
    <t>Vallavalitsus</t>
  </si>
  <si>
    <t>Majandamiskulud (teede ja tänavate remont)</t>
  </si>
  <si>
    <t>Üldkeskhariduse otsekulud (KÕG)</t>
  </si>
  <si>
    <t>VALGA VALLA 2018 AASTA EELARVE VÕRDLUS 2019 AASTA EELARVE EELNÕUGA</t>
  </si>
  <si>
    <t>2019 I lugemine</t>
  </si>
  <si>
    <t>2019 II lugemine</t>
  </si>
  <si>
    <t>VALGA VALLA 2019. AASTA EELARVE EELNÕU VÕRDLUS I JA II LUGEMINE</t>
  </si>
  <si>
    <t xml:space="preserve">VALGA VALLA 2019 AASTA EELARVE </t>
  </si>
  <si>
    <t>Laekumised haridusasutuste majandustegevusest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</si>
</sst>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3" fontId="2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left"/>
    </xf>
    <xf numFmtId="3" fontId="1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6" fillId="0" borderId="0" xfId="0" applyFont="1"/>
    <xf numFmtId="3" fontId="3" fillId="0" borderId="2" xfId="0" applyNumberFormat="1" applyFont="1" applyBorder="1"/>
    <xf numFmtId="3" fontId="1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164" fontId="7" fillId="0" borderId="3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2" fillId="0" borderId="0" xfId="0" quotePrefix="1" applyFont="1"/>
    <xf numFmtId="164" fontId="6" fillId="0" borderId="0" xfId="0" applyNumberFormat="1" applyFont="1" applyBorder="1" applyAlignment="1">
      <alignment horizontal="right"/>
    </xf>
    <xf numFmtId="0" fontId="1" fillId="0" borderId="0" xfId="0" quotePrefix="1" applyFont="1"/>
    <xf numFmtId="0" fontId="8" fillId="0" borderId="0" xfId="0" applyFont="1"/>
    <xf numFmtId="0" fontId="8" fillId="0" borderId="0" xfId="0" applyFont="1" applyAlignment="1">
      <alignment horizontal="left"/>
    </xf>
    <xf numFmtId="3" fontId="8" fillId="0" borderId="0" xfId="0" applyNumberFormat="1" applyFont="1"/>
    <xf numFmtId="164" fontId="9" fillId="0" borderId="0" xfId="0" applyNumberFormat="1" applyFont="1" applyBorder="1" applyAlignment="1">
      <alignment horizontal="right"/>
    </xf>
    <xf numFmtId="0" fontId="10" fillId="0" borderId="0" xfId="0" applyFont="1"/>
    <xf numFmtId="164" fontId="11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/>
    <xf numFmtId="0" fontId="1" fillId="0" borderId="2" xfId="0" applyFont="1" applyBorder="1"/>
    <xf numFmtId="0" fontId="2" fillId="0" borderId="0" xfId="0" applyFon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6"/>
  <sheetViews>
    <sheetView tabSelected="1" workbookViewId="0">
      <selection activeCell="G10" sqref="G10"/>
    </sheetView>
  </sheetViews>
  <sheetFormatPr defaultColWidth="9.08984375" defaultRowHeight="13" x14ac:dyDescent="0.3"/>
  <cols>
    <col min="1" max="1" width="1" style="1" customWidth="1"/>
    <col min="2" max="2" width="8.90625" style="1" customWidth="1"/>
    <col min="3" max="3" width="4" style="1" customWidth="1"/>
    <col min="4" max="4" width="11" style="1" customWidth="1"/>
    <col min="5" max="5" width="34.90625" style="1" customWidth="1"/>
    <col min="6" max="6" width="15" style="1" customWidth="1"/>
    <col min="7" max="7" width="32.08984375" style="1" customWidth="1"/>
    <col min="8" max="16384" width="9.08984375" style="1"/>
  </cols>
  <sheetData>
    <row r="1" spans="1:6" x14ac:dyDescent="0.3">
      <c r="B1" s="2" t="s">
        <v>191</v>
      </c>
      <c r="E1" s="3"/>
    </row>
    <row r="2" spans="1:6" x14ac:dyDescent="0.3">
      <c r="E2" s="3"/>
      <c r="F2" s="15"/>
    </row>
    <row r="3" spans="1:6" s="29" customFormat="1" ht="14" x14ac:dyDescent="0.3">
      <c r="A3" s="25"/>
      <c r="B3" s="25" t="s">
        <v>0</v>
      </c>
      <c r="C3" s="25" t="s">
        <v>1</v>
      </c>
      <c r="D3" s="25"/>
      <c r="E3" s="26"/>
      <c r="F3" s="27">
        <f>F5+F10+F20+F32+F39</f>
        <v>21709299</v>
      </c>
    </row>
    <row r="4" spans="1:6" x14ac:dyDescent="0.3">
      <c r="A4" s="2"/>
      <c r="B4" s="1" t="s">
        <v>2</v>
      </c>
      <c r="C4" s="1" t="s">
        <v>3</v>
      </c>
      <c r="D4" s="3"/>
      <c r="F4" s="4"/>
    </row>
    <row r="5" spans="1:6" ht="13.5" x14ac:dyDescent="0.35">
      <c r="A5" s="5"/>
      <c r="B5" s="5" t="s">
        <v>0</v>
      </c>
      <c r="C5" s="34" t="s">
        <v>4</v>
      </c>
      <c r="D5" s="7"/>
      <c r="E5" s="35"/>
      <c r="F5" s="16">
        <f>SUM(F6:F8)</f>
        <v>9824420</v>
      </c>
    </row>
    <row r="6" spans="1:6" x14ac:dyDescent="0.3">
      <c r="B6" s="1" t="s">
        <v>5</v>
      </c>
      <c r="C6" s="1" t="s">
        <v>6</v>
      </c>
      <c r="D6" s="3"/>
      <c r="F6" s="8">
        <v>9450000</v>
      </c>
    </row>
    <row r="7" spans="1:6" x14ac:dyDescent="0.3">
      <c r="B7" s="1" t="s">
        <v>7</v>
      </c>
      <c r="C7" s="1" t="s">
        <v>8</v>
      </c>
      <c r="D7" s="3"/>
      <c r="F7" s="8">
        <v>365420</v>
      </c>
    </row>
    <row r="8" spans="1:6" x14ac:dyDescent="0.3">
      <c r="B8" s="1" t="s">
        <v>9</v>
      </c>
      <c r="C8" s="1" t="s">
        <v>10</v>
      </c>
      <c r="D8" s="3"/>
      <c r="F8" s="8">
        <v>9000</v>
      </c>
    </row>
    <row r="9" spans="1:6" x14ac:dyDescent="0.3">
      <c r="D9" s="3"/>
      <c r="F9" s="8"/>
    </row>
    <row r="10" spans="1:6" ht="13.5" x14ac:dyDescent="0.35">
      <c r="A10" s="5"/>
      <c r="B10" s="5" t="s">
        <v>11</v>
      </c>
      <c r="C10" s="6" t="s">
        <v>12</v>
      </c>
      <c r="D10" s="7"/>
      <c r="E10" s="35"/>
      <c r="F10" s="16">
        <f>SUM(F11:F18)</f>
        <v>1090168</v>
      </c>
    </row>
    <row r="11" spans="1:6" ht="13.5" x14ac:dyDescent="0.35">
      <c r="A11" s="5"/>
      <c r="B11" s="9">
        <v>320</v>
      </c>
      <c r="C11" s="10" t="s">
        <v>13</v>
      </c>
      <c r="D11" s="9"/>
      <c r="F11" s="11">
        <v>8000</v>
      </c>
    </row>
    <row r="12" spans="1:6" ht="13.5" x14ac:dyDescent="0.35">
      <c r="A12" s="5"/>
      <c r="B12" s="9">
        <v>3220</v>
      </c>
      <c r="C12" s="1" t="s">
        <v>192</v>
      </c>
      <c r="D12" s="3"/>
      <c r="F12" s="11">
        <v>465268</v>
      </c>
    </row>
    <row r="13" spans="1:6" ht="13.5" x14ac:dyDescent="0.35">
      <c r="A13" s="5"/>
      <c r="B13" s="9">
        <v>3221</v>
      </c>
      <c r="C13" s="1" t="s">
        <v>38</v>
      </c>
      <c r="D13" s="3"/>
      <c r="F13" s="11">
        <v>51000</v>
      </c>
    </row>
    <row r="14" spans="1:6" ht="13.5" x14ac:dyDescent="0.35">
      <c r="A14" s="5"/>
      <c r="B14" s="9">
        <v>3222</v>
      </c>
      <c r="C14" s="1" t="s">
        <v>39</v>
      </c>
      <c r="D14" s="3"/>
      <c r="F14" s="11">
        <v>12000</v>
      </c>
    </row>
    <row r="15" spans="1:6" ht="13.5" x14ac:dyDescent="0.35">
      <c r="A15" s="5"/>
      <c r="B15" s="9">
        <v>3224</v>
      </c>
      <c r="C15" s="1" t="s">
        <v>14</v>
      </c>
      <c r="D15" s="3"/>
      <c r="F15" s="11">
        <v>285400</v>
      </c>
    </row>
    <row r="16" spans="1:6" ht="13.5" x14ac:dyDescent="0.35">
      <c r="A16" s="5"/>
      <c r="B16" s="9">
        <v>3225</v>
      </c>
      <c r="C16" s="1" t="s">
        <v>15</v>
      </c>
      <c r="D16" s="3"/>
      <c r="F16" s="11">
        <v>28500</v>
      </c>
    </row>
    <row r="17" spans="1:6" ht="13.5" x14ac:dyDescent="0.35">
      <c r="A17" s="5"/>
      <c r="B17" s="9">
        <v>3231</v>
      </c>
      <c r="C17" s="1" t="s">
        <v>16</v>
      </c>
      <c r="D17" s="3"/>
      <c r="F17" s="11">
        <v>55000</v>
      </c>
    </row>
    <row r="18" spans="1:6" ht="13.5" x14ac:dyDescent="0.35">
      <c r="A18" s="5"/>
      <c r="B18" s="9">
        <v>3233</v>
      </c>
      <c r="C18" s="1" t="s">
        <v>17</v>
      </c>
      <c r="D18" s="3"/>
      <c r="F18" s="11">
        <v>185000</v>
      </c>
    </row>
    <row r="19" spans="1:6" ht="13.5" x14ac:dyDescent="0.35">
      <c r="A19" s="5"/>
      <c r="B19" s="10"/>
      <c r="C19" s="10"/>
      <c r="D19" s="10"/>
      <c r="E19" s="9"/>
      <c r="F19" s="11"/>
    </row>
    <row r="20" spans="1:6" ht="13.5" x14ac:dyDescent="0.35">
      <c r="A20" s="5"/>
      <c r="B20" s="5" t="s">
        <v>0</v>
      </c>
      <c r="C20" s="6" t="s">
        <v>18</v>
      </c>
      <c r="D20" s="7"/>
      <c r="E20" s="7"/>
      <c r="F20" s="16">
        <f>SUM(F21:F22)</f>
        <v>9463997</v>
      </c>
    </row>
    <row r="21" spans="1:6" x14ac:dyDescent="0.3">
      <c r="B21" s="12" t="s">
        <v>19</v>
      </c>
      <c r="C21" s="12" t="s">
        <v>20</v>
      </c>
      <c r="D21" s="13"/>
      <c r="E21" s="13"/>
      <c r="F21" s="14">
        <v>3809525</v>
      </c>
    </row>
    <row r="22" spans="1:6" x14ac:dyDescent="0.3">
      <c r="A22" s="12"/>
      <c r="B22" s="12" t="s">
        <v>21</v>
      </c>
      <c r="C22" s="12" t="s">
        <v>22</v>
      </c>
      <c r="D22" s="13"/>
      <c r="E22" s="13"/>
      <c r="F22" s="14">
        <f>SUM(F23:F29)</f>
        <v>5654472</v>
      </c>
    </row>
    <row r="23" spans="1:6" x14ac:dyDescent="0.3">
      <c r="C23" s="1" t="s">
        <v>23</v>
      </c>
      <c r="D23" s="3"/>
      <c r="E23" s="3"/>
      <c r="F23" s="8">
        <v>3562205</v>
      </c>
    </row>
    <row r="24" spans="1:6" x14ac:dyDescent="0.3">
      <c r="C24" s="1" t="s">
        <v>24</v>
      </c>
      <c r="D24" s="3"/>
      <c r="E24" s="3"/>
      <c r="F24" s="8">
        <v>389408</v>
      </c>
    </row>
    <row r="25" spans="1:6" x14ac:dyDescent="0.3">
      <c r="C25" s="1" t="s">
        <v>25</v>
      </c>
      <c r="D25" s="3"/>
      <c r="E25" s="3"/>
      <c r="F25" s="8">
        <v>131177</v>
      </c>
    </row>
    <row r="26" spans="1:6" x14ac:dyDescent="0.3">
      <c r="C26" s="1" t="s">
        <v>26</v>
      </c>
      <c r="D26" s="3"/>
      <c r="E26" s="3"/>
      <c r="F26" s="8">
        <v>639290</v>
      </c>
    </row>
    <row r="27" spans="1:6" x14ac:dyDescent="0.3">
      <c r="C27" s="10" t="s">
        <v>27</v>
      </c>
      <c r="D27" s="3"/>
      <c r="E27" s="3"/>
      <c r="F27" s="8">
        <v>439520</v>
      </c>
    </row>
    <row r="28" spans="1:6" x14ac:dyDescent="0.3">
      <c r="C28" s="1" t="s">
        <v>28</v>
      </c>
      <c r="D28" s="3"/>
      <c r="E28" s="3"/>
      <c r="F28" s="8">
        <v>472496</v>
      </c>
    </row>
    <row r="29" spans="1:6" x14ac:dyDescent="0.3">
      <c r="C29" s="10" t="s">
        <v>29</v>
      </c>
      <c r="D29" s="3"/>
      <c r="E29" s="3"/>
      <c r="F29" s="8">
        <v>20376</v>
      </c>
    </row>
    <row r="30" spans="1:6" x14ac:dyDescent="0.3">
      <c r="C30" s="10" t="s">
        <v>178</v>
      </c>
      <c r="D30" s="3"/>
      <c r="E30" s="3"/>
      <c r="F30" s="8">
        <v>0</v>
      </c>
    </row>
    <row r="31" spans="1:6" x14ac:dyDescent="0.3">
      <c r="E31" s="3"/>
      <c r="F31" s="8"/>
    </row>
    <row r="32" spans="1:6" ht="13.5" x14ac:dyDescent="0.35">
      <c r="A32" s="5"/>
      <c r="B32" s="5" t="s">
        <v>0</v>
      </c>
      <c r="C32" s="6" t="s">
        <v>30</v>
      </c>
      <c r="D32" s="7"/>
      <c r="E32" s="7"/>
      <c r="F32" s="16">
        <f>SUM(F33:F37)</f>
        <v>1307714</v>
      </c>
    </row>
    <row r="33" spans="1:6" x14ac:dyDescent="0.3">
      <c r="B33" s="1" t="s">
        <v>31</v>
      </c>
      <c r="C33" s="1" t="s">
        <v>32</v>
      </c>
      <c r="D33" s="3"/>
      <c r="E33" s="3"/>
      <c r="F33" s="8">
        <v>40000</v>
      </c>
    </row>
    <row r="34" spans="1:6" x14ac:dyDescent="0.3">
      <c r="C34" s="1" t="s">
        <v>33</v>
      </c>
      <c r="D34" s="3"/>
      <c r="E34" s="3"/>
      <c r="F34" s="8">
        <v>128000</v>
      </c>
    </row>
    <row r="35" spans="1:6" x14ac:dyDescent="0.3">
      <c r="C35" s="1" t="s">
        <v>34</v>
      </c>
      <c r="D35" s="3"/>
      <c r="E35" s="3"/>
      <c r="F35" s="8">
        <v>138545</v>
      </c>
    </row>
    <row r="36" spans="1:6" x14ac:dyDescent="0.3">
      <c r="C36" s="1" t="s">
        <v>40</v>
      </c>
      <c r="D36" s="3"/>
      <c r="E36" s="3"/>
      <c r="F36" s="8">
        <v>1000000</v>
      </c>
    </row>
    <row r="37" spans="1:6" x14ac:dyDescent="0.3">
      <c r="C37" s="1" t="s">
        <v>179</v>
      </c>
      <c r="D37" s="3"/>
      <c r="E37" s="3"/>
      <c r="F37" s="8">
        <v>1169</v>
      </c>
    </row>
    <row r="38" spans="1:6" x14ac:dyDescent="0.3">
      <c r="D38" s="3"/>
      <c r="E38" s="3"/>
      <c r="F38" s="8"/>
    </row>
    <row r="39" spans="1:6" ht="13.5" x14ac:dyDescent="0.35">
      <c r="A39" s="5"/>
      <c r="B39" s="5" t="s">
        <v>0</v>
      </c>
      <c r="C39" s="6" t="s">
        <v>35</v>
      </c>
      <c r="D39" s="7"/>
      <c r="E39" s="7"/>
      <c r="F39" s="16">
        <f>SUM(F40:F40)</f>
        <v>23000</v>
      </c>
    </row>
    <row r="40" spans="1:6" x14ac:dyDescent="0.3">
      <c r="B40" s="3">
        <v>3825</v>
      </c>
      <c r="C40" s="1" t="s">
        <v>36</v>
      </c>
      <c r="D40" s="3"/>
      <c r="E40" s="3"/>
      <c r="F40" s="8">
        <v>23000</v>
      </c>
    </row>
    <row r="43" spans="1:6" s="29" customFormat="1" ht="14" x14ac:dyDescent="0.3">
      <c r="A43" s="25"/>
      <c r="B43" s="25" t="s">
        <v>0</v>
      </c>
      <c r="C43" s="25" t="s">
        <v>41</v>
      </c>
      <c r="D43" s="26"/>
      <c r="E43" s="25"/>
      <c r="F43" s="27">
        <f>F45+F49</f>
        <v>-19592026</v>
      </c>
    </row>
    <row r="44" spans="1:6" x14ac:dyDescent="0.3">
      <c r="A44" s="2"/>
      <c r="B44" s="2"/>
      <c r="C44" s="2"/>
      <c r="D44" s="33"/>
      <c r="E44" s="2"/>
      <c r="F44" s="4"/>
    </row>
    <row r="45" spans="1:6" ht="13.5" x14ac:dyDescent="0.35">
      <c r="A45" s="5"/>
      <c r="B45" s="5" t="s">
        <v>0</v>
      </c>
      <c r="C45" s="34" t="s">
        <v>42</v>
      </c>
      <c r="D45" s="34"/>
      <c r="E45" s="7"/>
      <c r="F45" s="16">
        <f>SUM(F46:F47)</f>
        <v>-1960931</v>
      </c>
    </row>
    <row r="46" spans="1:6" x14ac:dyDescent="0.3">
      <c r="B46" s="10" t="s">
        <v>127</v>
      </c>
      <c r="C46" s="1" t="s">
        <v>43</v>
      </c>
      <c r="D46" s="3"/>
      <c r="F46" s="8">
        <v>-966898</v>
      </c>
    </row>
    <row r="47" spans="1:6" x14ac:dyDescent="0.3">
      <c r="B47" s="10" t="s">
        <v>80</v>
      </c>
      <c r="C47" s="1" t="s">
        <v>52</v>
      </c>
      <c r="D47" s="3"/>
      <c r="F47" s="8">
        <v>-994033</v>
      </c>
    </row>
    <row r="48" spans="1:6" x14ac:dyDescent="0.3">
      <c r="D48" s="3"/>
      <c r="F48" s="8"/>
    </row>
    <row r="49" spans="1:6" ht="13.5" x14ac:dyDescent="0.35">
      <c r="A49" s="5"/>
      <c r="B49" s="5" t="s">
        <v>0</v>
      </c>
      <c r="C49" s="34" t="s">
        <v>44</v>
      </c>
      <c r="D49" s="34"/>
      <c r="E49" s="7"/>
      <c r="F49" s="16">
        <f>F50+F51+F52</f>
        <v>-17631095</v>
      </c>
    </row>
    <row r="50" spans="1:6" x14ac:dyDescent="0.3">
      <c r="A50" s="12"/>
      <c r="B50" s="10" t="s">
        <v>45</v>
      </c>
      <c r="C50" s="10" t="s">
        <v>46</v>
      </c>
      <c r="D50" s="9"/>
      <c r="E50" s="12"/>
      <c r="F50" s="11">
        <v>-12093331</v>
      </c>
    </row>
    <row r="51" spans="1:6" x14ac:dyDescent="0.3">
      <c r="A51" s="12"/>
      <c r="B51" s="10" t="s">
        <v>47</v>
      </c>
      <c r="C51" s="10" t="s">
        <v>48</v>
      </c>
      <c r="D51" s="9"/>
      <c r="E51" s="12"/>
      <c r="F51" s="11">
        <v>-5399671</v>
      </c>
    </row>
    <row r="52" spans="1:6" x14ac:dyDescent="0.3">
      <c r="A52" s="12"/>
      <c r="B52" s="10" t="s">
        <v>49</v>
      </c>
      <c r="C52" s="10" t="s">
        <v>50</v>
      </c>
      <c r="D52" s="9" t="s">
        <v>167</v>
      </c>
      <c r="F52" s="11">
        <v>-138093</v>
      </c>
    </row>
    <row r="53" spans="1:6" x14ac:dyDescent="0.3">
      <c r="D53" s="3"/>
      <c r="F53" s="8"/>
    </row>
    <row r="54" spans="1:6" x14ac:dyDescent="0.3">
      <c r="A54" s="2"/>
      <c r="B54" s="2" t="s">
        <v>0</v>
      </c>
      <c r="C54" s="2" t="s">
        <v>51</v>
      </c>
      <c r="D54" s="33"/>
      <c r="E54" s="2"/>
      <c r="F54" s="4">
        <f>F3+F43</f>
        <v>2117273</v>
      </c>
    </row>
    <row r="56" spans="1:6" x14ac:dyDescent="0.3">
      <c r="A56" s="2"/>
      <c r="B56" s="2" t="s">
        <v>0</v>
      </c>
      <c r="C56" s="2" t="s">
        <v>53</v>
      </c>
      <c r="D56" s="33"/>
      <c r="E56" s="2"/>
      <c r="F56" s="4">
        <f>SUM(F57:F61)</f>
        <v>-1211600</v>
      </c>
    </row>
    <row r="57" spans="1:6" x14ac:dyDescent="0.3">
      <c r="A57" s="2"/>
      <c r="B57" s="2"/>
      <c r="C57" s="10" t="s">
        <v>54</v>
      </c>
      <c r="D57" s="33"/>
      <c r="E57" s="2"/>
      <c r="F57" s="11"/>
    </row>
    <row r="58" spans="1:6" x14ac:dyDescent="0.3">
      <c r="A58" s="2"/>
      <c r="B58" s="2"/>
      <c r="C58" s="10" t="s">
        <v>55</v>
      </c>
      <c r="D58" s="33"/>
      <c r="E58" s="2"/>
      <c r="F58" s="11">
        <v>-1100000</v>
      </c>
    </row>
    <row r="59" spans="1:6" x14ac:dyDescent="0.3">
      <c r="A59" s="2"/>
      <c r="B59" s="2"/>
      <c r="C59" s="10" t="s">
        <v>56</v>
      </c>
      <c r="D59" s="33"/>
      <c r="E59" s="2"/>
      <c r="F59" s="11"/>
    </row>
    <row r="60" spans="1:6" x14ac:dyDescent="0.3">
      <c r="A60" s="2"/>
      <c r="B60" s="2"/>
      <c r="C60" s="10" t="s">
        <v>57</v>
      </c>
      <c r="D60" s="33"/>
      <c r="E60" s="2"/>
      <c r="F60" s="11"/>
    </row>
    <row r="61" spans="1:6" x14ac:dyDescent="0.3">
      <c r="B61" s="1" t="s">
        <v>58</v>
      </c>
      <c r="C61" s="10" t="s">
        <v>59</v>
      </c>
      <c r="D61" s="3"/>
      <c r="F61" s="8">
        <v>-111600</v>
      </c>
    </row>
    <row r="62" spans="1:6" x14ac:dyDescent="0.3">
      <c r="D62" s="3"/>
      <c r="F62" s="8"/>
    </row>
    <row r="63" spans="1:6" x14ac:dyDescent="0.3">
      <c r="A63" s="2"/>
      <c r="B63" s="2" t="s">
        <v>0</v>
      </c>
      <c r="C63" s="2" t="s">
        <v>60</v>
      </c>
      <c r="D63" s="33"/>
      <c r="E63" s="2"/>
      <c r="F63" s="4">
        <f>F54+F56</f>
        <v>905673</v>
      </c>
    </row>
    <row r="64" spans="1:6" x14ac:dyDescent="0.3">
      <c r="B64" s="1" t="s">
        <v>0</v>
      </c>
      <c r="C64" s="1" t="s">
        <v>61</v>
      </c>
      <c r="D64" s="3"/>
      <c r="F64" s="8">
        <f>SUM(F66:F66)</f>
        <v>-905673</v>
      </c>
    </row>
    <row r="65" spans="1:6" x14ac:dyDescent="0.3">
      <c r="B65" s="24" t="s">
        <v>181</v>
      </c>
      <c r="D65" s="3" t="s">
        <v>180</v>
      </c>
      <c r="F65" s="8"/>
    </row>
    <row r="66" spans="1:6" x14ac:dyDescent="0.3">
      <c r="B66" s="1" t="s">
        <v>62</v>
      </c>
      <c r="C66" s="1" t="s">
        <v>63</v>
      </c>
      <c r="D66" s="3"/>
      <c r="F66" s="8">
        <v>-905673</v>
      </c>
    </row>
    <row r="67" spans="1:6" x14ac:dyDescent="0.3">
      <c r="B67" s="1" t="s">
        <v>64</v>
      </c>
      <c r="C67" s="1" t="s">
        <v>65</v>
      </c>
      <c r="D67" s="3"/>
      <c r="F67" s="8">
        <f>F63+F64</f>
        <v>0</v>
      </c>
    </row>
    <row r="69" spans="1:6" s="15" customFormat="1" x14ac:dyDescent="0.3">
      <c r="A69" s="15" t="s">
        <v>66</v>
      </c>
      <c r="D69" s="31"/>
      <c r="F69" s="18"/>
    </row>
    <row r="70" spans="1:6" x14ac:dyDescent="0.3">
      <c r="D70" s="3"/>
      <c r="F70" s="8"/>
    </row>
    <row r="71" spans="1:6" x14ac:dyDescent="0.3">
      <c r="B71" s="1" t="s">
        <v>67</v>
      </c>
      <c r="C71" s="10" t="s">
        <v>68</v>
      </c>
      <c r="D71" s="9" t="s">
        <v>69</v>
      </c>
      <c r="F71" s="18"/>
    </row>
    <row r="72" spans="1:6" x14ac:dyDescent="0.3">
      <c r="B72" s="36" t="s">
        <v>70</v>
      </c>
      <c r="C72" s="36"/>
      <c r="D72" s="36"/>
      <c r="E72" s="36"/>
      <c r="F72" s="4">
        <f>F74+F77+F81+F84+F86+F91+F93+F96+F98+F100+F102+F104+F106+F108+F112+F116+F120+F122+F126+F130+F134+F138+F142+F145+F147+F150+F155+F157+F159+F164+F166+F169+F172+F175+F178+F183+F186+F189+F192+F88</f>
        <v>19592026</v>
      </c>
    </row>
    <row r="73" spans="1:6" x14ac:dyDescent="0.3">
      <c r="C73" s="2"/>
      <c r="D73" s="33"/>
      <c r="E73" s="2"/>
      <c r="F73" s="4"/>
    </row>
    <row r="74" spans="1:6" x14ac:dyDescent="0.3">
      <c r="B74" s="2" t="s">
        <v>71</v>
      </c>
      <c r="C74" s="2" t="s">
        <v>183</v>
      </c>
      <c r="D74" s="2"/>
      <c r="E74" s="2"/>
      <c r="F74" s="4">
        <f>SUM(F75:F76)</f>
        <v>199550</v>
      </c>
    </row>
    <row r="75" spans="1:6" x14ac:dyDescent="0.3">
      <c r="B75" s="10"/>
      <c r="C75" s="10" t="s">
        <v>45</v>
      </c>
      <c r="D75" s="10" t="s">
        <v>72</v>
      </c>
      <c r="E75" s="10"/>
      <c r="F75" s="11">
        <v>162550</v>
      </c>
    </row>
    <row r="76" spans="1:6" x14ac:dyDescent="0.3">
      <c r="B76" s="10"/>
      <c r="C76" s="10" t="s">
        <v>47</v>
      </c>
      <c r="D76" s="10" t="s">
        <v>48</v>
      </c>
      <c r="E76" s="10"/>
      <c r="F76" s="11">
        <v>37000</v>
      </c>
    </row>
    <row r="77" spans="1:6" x14ac:dyDescent="0.3">
      <c r="B77" s="2" t="s">
        <v>73</v>
      </c>
      <c r="C77" s="2" t="s">
        <v>184</v>
      </c>
      <c r="D77" s="10"/>
      <c r="E77" s="10"/>
      <c r="F77" s="4">
        <f>SUM(F78:F80)</f>
        <v>2031701</v>
      </c>
    </row>
    <row r="78" spans="1:6" x14ac:dyDescent="0.3">
      <c r="B78" s="2"/>
      <c r="C78" s="10" t="s">
        <v>127</v>
      </c>
      <c r="D78" s="10" t="s">
        <v>161</v>
      </c>
      <c r="E78" s="10"/>
      <c r="F78" s="11">
        <v>1250</v>
      </c>
    </row>
    <row r="79" spans="1:6" x14ac:dyDescent="0.3">
      <c r="B79" s="2"/>
      <c r="C79" s="10" t="s">
        <v>45</v>
      </c>
      <c r="D79" s="10" t="s">
        <v>72</v>
      </c>
      <c r="E79" s="10"/>
      <c r="F79" s="11">
        <v>1601485</v>
      </c>
    </row>
    <row r="80" spans="1:6" x14ac:dyDescent="0.3">
      <c r="B80" s="2"/>
      <c r="C80" s="10" t="s">
        <v>47</v>
      </c>
      <c r="D80" s="10" t="s">
        <v>48</v>
      </c>
      <c r="E80" s="10"/>
      <c r="F80" s="11">
        <v>428966</v>
      </c>
    </row>
    <row r="81" spans="2:6" x14ac:dyDescent="0.3">
      <c r="B81" s="2" t="s">
        <v>74</v>
      </c>
      <c r="C81" s="2" t="s">
        <v>75</v>
      </c>
      <c r="D81" s="10"/>
      <c r="E81" s="10"/>
      <c r="F81" s="4">
        <f>SUM(F82:F83)</f>
        <v>136218</v>
      </c>
    </row>
    <row r="82" spans="2:6" x14ac:dyDescent="0.3">
      <c r="B82" s="10"/>
      <c r="C82" s="10" t="s">
        <v>49</v>
      </c>
      <c r="D82" s="10" t="s">
        <v>44</v>
      </c>
      <c r="E82" s="10"/>
      <c r="F82" s="11">
        <v>106218</v>
      </c>
    </row>
    <row r="83" spans="2:6" x14ac:dyDescent="0.3">
      <c r="B83" s="10"/>
      <c r="C83" s="10" t="s">
        <v>49</v>
      </c>
      <c r="D83" s="10" t="s">
        <v>162</v>
      </c>
      <c r="E83" s="10"/>
      <c r="F83" s="11">
        <v>30000</v>
      </c>
    </row>
    <row r="84" spans="2:6" x14ac:dyDescent="0.3">
      <c r="B84" s="2" t="s">
        <v>78</v>
      </c>
      <c r="C84" s="2" t="s">
        <v>79</v>
      </c>
      <c r="D84" s="10"/>
      <c r="E84" s="10"/>
      <c r="F84" s="4">
        <f>F85</f>
        <v>155000</v>
      </c>
    </row>
    <row r="85" spans="2:6" x14ac:dyDescent="0.3">
      <c r="B85" s="10"/>
      <c r="C85" s="10" t="s">
        <v>80</v>
      </c>
      <c r="D85" s="10" t="s">
        <v>81</v>
      </c>
      <c r="E85" s="10"/>
      <c r="F85" s="11">
        <v>155000</v>
      </c>
    </row>
    <row r="86" spans="2:6" x14ac:dyDescent="0.3">
      <c r="B86" s="2" t="s">
        <v>83</v>
      </c>
      <c r="C86" s="2" t="s">
        <v>84</v>
      </c>
      <c r="D86" s="10"/>
      <c r="E86" s="10"/>
      <c r="F86" s="4">
        <f>F87</f>
        <v>3000</v>
      </c>
    </row>
    <row r="87" spans="2:6" x14ac:dyDescent="0.3">
      <c r="B87" s="10"/>
      <c r="C87" s="10" t="s">
        <v>80</v>
      </c>
      <c r="D87" s="10" t="s">
        <v>81</v>
      </c>
      <c r="E87" s="10"/>
      <c r="F87" s="11">
        <v>3000</v>
      </c>
    </row>
    <row r="88" spans="2:6" x14ac:dyDescent="0.3">
      <c r="B88" s="2" t="s">
        <v>82</v>
      </c>
      <c r="C88" s="2" t="s">
        <v>163</v>
      </c>
      <c r="D88" s="10"/>
      <c r="E88" s="10"/>
      <c r="F88" s="4">
        <f>SUM(F89:F90)</f>
        <v>14100</v>
      </c>
    </row>
    <row r="89" spans="2:6" x14ac:dyDescent="0.3">
      <c r="B89" s="10"/>
      <c r="C89" s="10" t="s">
        <v>80</v>
      </c>
      <c r="D89" s="10" t="s">
        <v>81</v>
      </c>
      <c r="E89" s="10"/>
      <c r="F89" s="11">
        <v>3500</v>
      </c>
    </row>
    <row r="90" spans="2:6" x14ac:dyDescent="0.3">
      <c r="B90" s="10"/>
      <c r="C90" s="10" t="s">
        <v>47</v>
      </c>
      <c r="D90" s="10" t="s">
        <v>48</v>
      </c>
      <c r="E90" s="10"/>
      <c r="F90" s="11">
        <v>10600</v>
      </c>
    </row>
    <row r="91" spans="2:6" x14ac:dyDescent="0.3">
      <c r="B91" s="2" t="s">
        <v>182</v>
      </c>
      <c r="C91" s="2" t="s">
        <v>85</v>
      </c>
      <c r="D91" s="10"/>
      <c r="E91" s="10"/>
      <c r="F91" s="4">
        <f>F92</f>
        <v>46600</v>
      </c>
    </row>
    <row r="92" spans="2:6" x14ac:dyDescent="0.3">
      <c r="B92" s="10"/>
      <c r="C92" s="10" t="s">
        <v>47</v>
      </c>
      <c r="D92" s="10" t="s">
        <v>48</v>
      </c>
      <c r="E92" s="10"/>
      <c r="F92" s="11">
        <v>46600</v>
      </c>
    </row>
    <row r="93" spans="2:6" x14ac:dyDescent="0.3">
      <c r="B93" s="2" t="s">
        <v>86</v>
      </c>
      <c r="C93" s="2" t="s">
        <v>87</v>
      </c>
      <c r="D93" s="10"/>
      <c r="E93" s="10"/>
      <c r="F93" s="4">
        <f>SUM(F94:F95)</f>
        <v>50560</v>
      </c>
    </row>
    <row r="94" spans="2:6" x14ac:dyDescent="0.3">
      <c r="B94" s="10"/>
      <c r="C94" s="10" t="s">
        <v>45</v>
      </c>
      <c r="D94" s="10" t="s">
        <v>72</v>
      </c>
      <c r="E94" s="10"/>
      <c r="F94" s="11">
        <v>18740</v>
      </c>
    </row>
    <row r="95" spans="2:6" x14ac:dyDescent="0.3">
      <c r="B95" s="10"/>
      <c r="C95" s="10" t="s">
        <v>47</v>
      </c>
      <c r="D95" s="10" t="s">
        <v>48</v>
      </c>
      <c r="E95" s="10"/>
      <c r="F95" s="11">
        <v>31820</v>
      </c>
    </row>
    <row r="96" spans="2:6" x14ac:dyDescent="0.3">
      <c r="B96" s="2" t="s">
        <v>88</v>
      </c>
      <c r="C96" s="2" t="s">
        <v>89</v>
      </c>
      <c r="D96" s="10"/>
      <c r="E96" s="10"/>
      <c r="F96" s="4">
        <f>F97</f>
        <v>253496</v>
      </c>
    </row>
    <row r="97" spans="2:6" x14ac:dyDescent="0.3">
      <c r="B97" s="10"/>
      <c r="C97" s="10" t="s">
        <v>47</v>
      </c>
      <c r="D97" s="10" t="s">
        <v>185</v>
      </c>
      <c r="E97" s="10"/>
      <c r="F97" s="11">
        <v>253496</v>
      </c>
    </row>
    <row r="98" spans="2:6" x14ac:dyDescent="0.3">
      <c r="B98" s="2" t="s">
        <v>90</v>
      </c>
      <c r="C98" s="2" t="s">
        <v>91</v>
      </c>
      <c r="D98" s="10"/>
      <c r="E98" s="10"/>
      <c r="F98" s="4">
        <f>F99</f>
        <v>250000</v>
      </c>
    </row>
    <row r="99" spans="2:6" x14ac:dyDescent="0.3">
      <c r="B99" s="10"/>
      <c r="C99" s="10" t="s">
        <v>80</v>
      </c>
      <c r="D99" s="10" t="s">
        <v>81</v>
      </c>
      <c r="E99" s="10"/>
      <c r="F99" s="11">
        <v>250000</v>
      </c>
    </row>
    <row r="100" spans="2:6" x14ac:dyDescent="0.3">
      <c r="B100" s="2" t="s">
        <v>92</v>
      </c>
      <c r="C100" s="2" t="s">
        <v>93</v>
      </c>
      <c r="D100" s="10"/>
      <c r="E100" s="10"/>
      <c r="F100" s="4">
        <f>F101</f>
        <v>89000</v>
      </c>
    </row>
    <row r="101" spans="2:6" x14ac:dyDescent="0.3">
      <c r="B101" s="10"/>
      <c r="C101" s="10" t="s">
        <v>47</v>
      </c>
      <c r="D101" s="10" t="s">
        <v>48</v>
      </c>
      <c r="E101" s="10"/>
      <c r="F101" s="11">
        <v>89000</v>
      </c>
    </row>
    <row r="102" spans="2:6" x14ac:dyDescent="0.3">
      <c r="B102" s="2" t="s">
        <v>94</v>
      </c>
      <c r="C102" s="2" t="s">
        <v>95</v>
      </c>
      <c r="D102" s="10"/>
      <c r="E102" s="10"/>
      <c r="F102" s="4">
        <f>F103</f>
        <v>350000</v>
      </c>
    </row>
    <row r="103" spans="2:6" x14ac:dyDescent="0.3">
      <c r="B103" s="10"/>
      <c r="C103" s="10" t="s">
        <v>47</v>
      </c>
      <c r="D103" s="10" t="s">
        <v>48</v>
      </c>
      <c r="E103" s="10"/>
      <c r="F103" s="11">
        <v>350000</v>
      </c>
    </row>
    <row r="104" spans="2:6" x14ac:dyDescent="0.3">
      <c r="B104" s="2" t="s">
        <v>96</v>
      </c>
      <c r="C104" s="2" t="s">
        <v>97</v>
      </c>
      <c r="D104" s="10"/>
      <c r="E104" s="10"/>
      <c r="F104" s="4">
        <f>F105</f>
        <v>50000</v>
      </c>
    </row>
    <row r="105" spans="2:6" x14ac:dyDescent="0.3">
      <c r="B105" s="10"/>
      <c r="C105" s="10" t="s">
        <v>47</v>
      </c>
      <c r="D105" s="10" t="s">
        <v>48</v>
      </c>
      <c r="E105" s="10"/>
      <c r="F105" s="11">
        <v>50000</v>
      </c>
    </row>
    <row r="106" spans="2:6" x14ac:dyDescent="0.3">
      <c r="B106" s="2" t="s">
        <v>98</v>
      </c>
      <c r="C106" s="2" t="s">
        <v>99</v>
      </c>
      <c r="D106" s="10"/>
      <c r="E106" s="10"/>
      <c r="F106" s="4">
        <f>F107</f>
        <v>160000</v>
      </c>
    </row>
    <row r="107" spans="2:6" x14ac:dyDescent="0.3">
      <c r="B107" s="10"/>
      <c r="C107" s="10" t="s">
        <v>47</v>
      </c>
      <c r="D107" s="10" t="s">
        <v>48</v>
      </c>
      <c r="E107" s="10"/>
      <c r="F107" s="11">
        <v>160000</v>
      </c>
    </row>
    <row r="108" spans="2:6" x14ac:dyDescent="0.3">
      <c r="B108" s="2" t="s">
        <v>100</v>
      </c>
      <c r="C108" s="2" t="s">
        <v>101</v>
      </c>
      <c r="D108" s="2"/>
      <c r="E108" s="2"/>
      <c r="F108" s="4">
        <f>SUM(F109:F111)</f>
        <v>1075625</v>
      </c>
    </row>
    <row r="109" spans="2:6" x14ac:dyDescent="0.3">
      <c r="B109" s="10"/>
      <c r="C109" s="10" t="s">
        <v>45</v>
      </c>
      <c r="D109" s="10" t="s">
        <v>72</v>
      </c>
      <c r="E109" s="10"/>
      <c r="F109" s="11">
        <v>609870</v>
      </c>
    </row>
    <row r="110" spans="2:6" x14ac:dyDescent="0.3">
      <c r="B110" s="10"/>
      <c r="C110" s="10" t="s">
        <v>47</v>
      </c>
      <c r="D110" s="10" t="s">
        <v>48</v>
      </c>
      <c r="E110" s="10"/>
      <c r="F110" s="11">
        <v>463880</v>
      </c>
    </row>
    <row r="111" spans="2:6" x14ac:dyDescent="0.3">
      <c r="B111" s="10"/>
      <c r="C111" s="10" t="s">
        <v>49</v>
      </c>
      <c r="D111" s="10" t="s">
        <v>44</v>
      </c>
      <c r="E111" s="10"/>
      <c r="F111" s="11">
        <v>1875</v>
      </c>
    </row>
    <row r="112" spans="2:6" x14ac:dyDescent="0.3">
      <c r="B112" s="2" t="s">
        <v>102</v>
      </c>
      <c r="C112" s="2" t="s">
        <v>103</v>
      </c>
      <c r="D112" s="10"/>
      <c r="E112" s="10"/>
      <c r="F112" s="4">
        <f>SUM(F113:F115)</f>
        <v>7300</v>
      </c>
    </row>
    <row r="113" spans="2:6" x14ac:dyDescent="0.3">
      <c r="B113" s="10"/>
      <c r="C113" s="10" t="s">
        <v>80</v>
      </c>
      <c r="D113" s="10" t="s">
        <v>81</v>
      </c>
      <c r="E113" s="10"/>
      <c r="F113" s="11">
        <v>1800</v>
      </c>
    </row>
    <row r="114" spans="2:6" x14ac:dyDescent="0.3">
      <c r="B114" s="10"/>
      <c r="C114" s="10" t="s">
        <v>45</v>
      </c>
      <c r="D114" s="10" t="s">
        <v>72</v>
      </c>
      <c r="E114" s="10"/>
      <c r="F114" s="11">
        <v>5090</v>
      </c>
    </row>
    <row r="115" spans="2:6" x14ac:dyDescent="0.3">
      <c r="B115" s="10"/>
      <c r="C115" s="10" t="s">
        <v>47</v>
      </c>
      <c r="D115" s="10" t="s">
        <v>48</v>
      </c>
      <c r="E115" s="10"/>
      <c r="F115" s="11">
        <v>410</v>
      </c>
    </row>
    <row r="116" spans="2:6" x14ac:dyDescent="0.3">
      <c r="B116" s="2" t="s">
        <v>104</v>
      </c>
      <c r="C116" s="2" t="s">
        <v>105</v>
      </c>
      <c r="D116" s="10"/>
      <c r="E116" s="10"/>
      <c r="F116" s="4">
        <f>SUM(F117:F119)</f>
        <v>531700</v>
      </c>
    </row>
    <row r="117" spans="2:6" x14ac:dyDescent="0.3">
      <c r="B117" s="10"/>
      <c r="C117" s="10" t="s">
        <v>80</v>
      </c>
      <c r="D117" s="10" t="s">
        <v>81</v>
      </c>
      <c r="E117" s="10"/>
      <c r="F117" s="11">
        <v>225000</v>
      </c>
    </row>
    <row r="118" spans="2:6" x14ac:dyDescent="0.3">
      <c r="B118" s="10"/>
      <c r="C118" s="10" t="s">
        <v>45</v>
      </c>
      <c r="D118" s="10" t="s">
        <v>72</v>
      </c>
      <c r="E118" s="10"/>
      <c r="F118" s="11">
        <v>189350</v>
      </c>
    </row>
    <row r="119" spans="2:6" x14ac:dyDescent="0.3">
      <c r="B119" s="10"/>
      <c r="C119" s="10" t="s">
        <v>47</v>
      </c>
      <c r="D119" s="10" t="s">
        <v>48</v>
      </c>
      <c r="E119" s="10"/>
      <c r="F119" s="11">
        <v>117350</v>
      </c>
    </row>
    <row r="120" spans="2:6" x14ac:dyDescent="0.3">
      <c r="B120" s="2" t="s">
        <v>106</v>
      </c>
      <c r="C120" s="2" t="s">
        <v>107</v>
      </c>
      <c r="D120" s="10"/>
      <c r="E120" s="10"/>
      <c r="F120" s="4">
        <f>F121</f>
        <v>16500</v>
      </c>
    </row>
    <row r="121" spans="2:6" x14ac:dyDescent="0.3">
      <c r="B121" s="10"/>
      <c r="C121" s="10" t="s">
        <v>47</v>
      </c>
      <c r="D121" s="10" t="s">
        <v>48</v>
      </c>
      <c r="E121" s="10"/>
      <c r="F121" s="11">
        <v>16500</v>
      </c>
    </row>
    <row r="122" spans="2:6" x14ac:dyDescent="0.3">
      <c r="B122" s="2" t="s">
        <v>108</v>
      </c>
      <c r="C122" s="2" t="s">
        <v>109</v>
      </c>
      <c r="D122" s="10"/>
      <c r="E122" s="10"/>
      <c r="F122" s="4">
        <f>SUM(F123:F125)</f>
        <v>164365</v>
      </c>
    </row>
    <row r="123" spans="2:6" x14ac:dyDescent="0.3">
      <c r="B123" s="10"/>
      <c r="C123" s="10" t="s">
        <v>80</v>
      </c>
      <c r="D123" s="10" t="s">
        <v>81</v>
      </c>
      <c r="E123" s="10"/>
      <c r="F123" s="11">
        <v>7000</v>
      </c>
    </row>
    <row r="124" spans="2:6" x14ac:dyDescent="0.3">
      <c r="B124" s="10"/>
      <c r="C124" s="10" t="s">
        <v>45</v>
      </c>
      <c r="D124" s="10" t="s">
        <v>72</v>
      </c>
      <c r="E124" s="10"/>
      <c r="F124" s="11">
        <v>131665</v>
      </c>
    </row>
    <row r="125" spans="2:6" x14ac:dyDescent="0.3">
      <c r="B125" s="10"/>
      <c r="C125" s="10" t="s">
        <v>47</v>
      </c>
      <c r="D125" s="10" t="s">
        <v>48</v>
      </c>
      <c r="E125" s="10"/>
      <c r="F125" s="11">
        <v>25700</v>
      </c>
    </row>
    <row r="126" spans="2:6" x14ac:dyDescent="0.3">
      <c r="B126" s="2" t="s">
        <v>110</v>
      </c>
      <c r="C126" s="2" t="s">
        <v>111</v>
      </c>
      <c r="D126" s="10"/>
      <c r="E126" s="10"/>
      <c r="F126" s="4">
        <f>SUM(F127:F129)</f>
        <v>121700</v>
      </c>
    </row>
    <row r="127" spans="2:6" x14ac:dyDescent="0.3">
      <c r="B127" s="10"/>
      <c r="C127" s="10" t="s">
        <v>80</v>
      </c>
      <c r="D127" s="10" t="s">
        <v>81</v>
      </c>
      <c r="E127" s="10"/>
      <c r="F127" s="11">
        <v>10000</v>
      </c>
    </row>
    <row r="128" spans="2:6" x14ac:dyDescent="0.3">
      <c r="B128" s="10"/>
      <c r="C128" s="10" t="s">
        <v>45</v>
      </c>
      <c r="D128" s="10" t="s">
        <v>72</v>
      </c>
      <c r="E128" s="10"/>
      <c r="F128" s="11">
        <v>4700</v>
      </c>
    </row>
    <row r="129" spans="2:6" x14ac:dyDescent="0.3">
      <c r="B129" s="10"/>
      <c r="C129" s="10" t="s">
        <v>47</v>
      </c>
      <c r="D129" s="10" t="s">
        <v>48</v>
      </c>
      <c r="E129" s="10"/>
      <c r="F129" s="11">
        <v>107000</v>
      </c>
    </row>
    <row r="130" spans="2:6" x14ac:dyDescent="0.3">
      <c r="B130" s="2" t="s">
        <v>112</v>
      </c>
      <c r="C130" s="2" t="s">
        <v>113</v>
      </c>
      <c r="D130" s="10"/>
      <c r="E130" s="10"/>
      <c r="F130" s="4">
        <f>SUM(F131:F133)</f>
        <v>542445</v>
      </c>
    </row>
    <row r="131" spans="2:6" x14ac:dyDescent="0.3">
      <c r="B131" s="10"/>
      <c r="C131" s="10" t="s">
        <v>80</v>
      </c>
      <c r="D131" s="10" t="s">
        <v>81</v>
      </c>
      <c r="E131" s="10"/>
      <c r="F131" s="11">
        <v>320</v>
      </c>
    </row>
    <row r="132" spans="2:6" x14ac:dyDescent="0.3">
      <c r="B132" s="10"/>
      <c r="C132" s="10" t="s">
        <v>45</v>
      </c>
      <c r="D132" s="10" t="s">
        <v>72</v>
      </c>
      <c r="E132" s="10"/>
      <c r="F132" s="11">
        <v>374634</v>
      </c>
    </row>
    <row r="133" spans="2:6" x14ac:dyDescent="0.3">
      <c r="B133" s="10"/>
      <c r="C133" s="10" t="s">
        <v>47</v>
      </c>
      <c r="D133" s="10" t="s">
        <v>48</v>
      </c>
      <c r="E133" s="10"/>
      <c r="F133" s="11">
        <v>167491</v>
      </c>
    </row>
    <row r="134" spans="2:6" x14ac:dyDescent="0.3">
      <c r="B134" s="2" t="s">
        <v>114</v>
      </c>
      <c r="C134" s="2" t="s">
        <v>115</v>
      </c>
      <c r="D134" s="2"/>
      <c r="E134" s="2"/>
      <c r="F134" s="4">
        <f>SUM(F135:F137)</f>
        <v>603660</v>
      </c>
    </row>
    <row r="135" spans="2:6" x14ac:dyDescent="0.3">
      <c r="B135" s="10"/>
      <c r="C135" s="10" t="s">
        <v>80</v>
      </c>
      <c r="D135" s="10" t="s">
        <v>81</v>
      </c>
      <c r="E135" s="10"/>
      <c r="F135" s="11">
        <v>114000</v>
      </c>
    </row>
    <row r="136" spans="2:6" x14ac:dyDescent="0.3">
      <c r="B136" s="10"/>
      <c r="C136" s="10" t="s">
        <v>45</v>
      </c>
      <c r="D136" s="10" t="s">
        <v>72</v>
      </c>
      <c r="E136" s="10"/>
      <c r="F136" s="11">
        <v>337595</v>
      </c>
    </row>
    <row r="137" spans="2:6" x14ac:dyDescent="0.3">
      <c r="B137" s="10"/>
      <c r="C137" s="10" t="s">
        <v>47</v>
      </c>
      <c r="D137" s="10" t="s">
        <v>48</v>
      </c>
      <c r="E137" s="10"/>
      <c r="F137" s="11">
        <v>152065</v>
      </c>
    </row>
    <row r="138" spans="2:6" x14ac:dyDescent="0.3">
      <c r="B138" s="2" t="s">
        <v>116</v>
      </c>
      <c r="C138" s="2" t="s">
        <v>117</v>
      </c>
      <c r="D138" s="2"/>
      <c r="E138" s="2"/>
      <c r="F138" s="4">
        <f>SUM(F139:F141)</f>
        <v>250000</v>
      </c>
    </row>
    <row r="139" spans="2:6" x14ac:dyDescent="0.3">
      <c r="B139" s="10"/>
      <c r="C139" s="10" t="s">
        <v>80</v>
      </c>
      <c r="D139" s="10" t="s">
        <v>81</v>
      </c>
      <c r="E139" s="10"/>
      <c r="F139" s="11">
        <v>100000</v>
      </c>
    </row>
    <row r="140" spans="2:6" x14ac:dyDescent="0.3">
      <c r="B140" s="10"/>
      <c r="C140" s="10" t="s">
        <v>45</v>
      </c>
      <c r="D140" s="10" t="s">
        <v>72</v>
      </c>
      <c r="E140" s="10"/>
      <c r="F140" s="11">
        <v>96740</v>
      </c>
    </row>
    <row r="141" spans="2:6" x14ac:dyDescent="0.3">
      <c r="B141" s="10"/>
      <c r="C141" s="10" t="s">
        <v>47</v>
      </c>
      <c r="D141" s="10" t="s">
        <v>48</v>
      </c>
      <c r="E141" s="10"/>
      <c r="F141" s="11">
        <v>53260</v>
      </c>
    </row>
    <row r="142" spans="2:6" x14ac:dyDescent="0.3">
      <c r="B142" s="2" t="s">
        <v>118</v>
      </c>
      <c r="C142" s="2" t="s">
        <v>119</v>
      </c>
      <c r="D142" s="10"/>
      <c r="E142" s="10"/>
      <c r="F142" s="4">
        <f>SUM(F143:F144)</f>
        <v>17650</v>
      </c>
    </row>
    <row r="143" spans="2:6" x14ac:dyDescent="0.3">
      <c r="B143" s="10"/>
      <c r="C143" s="10" t="s">
        <v>80</v>
      </c>
      <c r="D143" s="10" t="s">
        <v>81</v>
      </c>
      <c r="E143" s="10"/>
      <c r="F143" s="11">
        <v>5000</v>
      </c>
    </row>
    <row r="144" spans="2:6" x14ac:dyDescent="0.3">
      <c r="B144" s="10"/>
      <c r="C144" s="10" t="s">
        <v>47</v>
      </c>
      <c r="D144" s="10" t="s">
        <v>48</v>
      </c>
      <c r="E144" s="10"/>
      <c r="F144" s="11">
        <v>12650</v>
      </c>
    </row>
    <row r="145" spans="2:6" x14ac:dyDescent="0.3">
      <c r="B145" s="2" t="s">
        <v>120</v>
      </c>
      <c r="C145" s="2" t="s">
        <v>121</v>
      </c>
      <c r="D145" s="10"/>
      <c r="E145" s="10"/>
      <c r="F145" s="4">
        <f>F146</f>
        <v>28000</v>
      </c>
    </row>
    <row r="146" spans="2:6" x14ac:dyDescent="0.3">
      <c r="B146" s="10"/>
      <c r="C146" s="10" t="s">
        <v>47</v>
      </c>
      <c r="D146" s="10" t="s">
        <v>48</v>
      </c>
      <c r="E146" s="10"/>
      <c r="F146" s="11">
        <v>28000</v>
      </c>
    </row>
    <row r="147" spans="2:6" x14ac:dyDescent="0.3">
      <c r="B147" s="2" t="s">
        <v>122</v>
      </c>
      <c r="C147" s="2" t="s">
        <v>123</v>
      </c>
      <c r="D147" s="10"/>
      <c r="E147" s="10"/>
      <c r="F147" s="4">
        <f>SUM(F148:F149)</f>
        <v>3097107</v>
      </c>
    </row>
    <row r="148" spans="2:6" x14ac:dyDescent="0.3">
      <c r="B148" s="10"/>
      <c r="C148" s="10" t="s">
        <v>45</v>
      </c>
      <c r="D148" s="10" t="s">
        <v>72</v>
      </c>
      <c r="E148" s="10"/>
      <c r="F148" s="11">
        <v>2606117</v>
      </c>
    </row>
    <row r="149" spans="2:6" x14ac:dyDescent="0.3">
      <c r="B149" s="10"/>
      <c r="C149" s="10" t="s">
        <v>47</v>
      </c>
      <c r="D149" s="10" t="s">
        <v>48</v>
      </c>
      <c r="E149" s="10"/>
      <c r="F149" s="11">
        <v>490990</v>
      </c>
    </row>
    <row r="150" spans="2:6" x14ac:dyDescent="0.3">
      <c r="B150" s="2" t="s">
        <v>124</v>
      </c>
      <c r="C150" s="2" t="s">
        <v>125</v>
      </c>
      <c r="D150" s="10"/>
      <c r="E150" s="10"/>
      <c r="F150" s="4">
        <f>SUM(F151:F154)</f>
        <v>5220487</v>
      </c>
    </row>
    <row r="151" spans="2:6" x14ac:dyDescent="0.3">
      <c r="B151" s="2"/>
      <c r="C151" s="10" t="s">
        <v>127</v>
      </c>
      <c r="D151" s="10" t="s">
        <v>164</v>
      </c>
      <c r="E151" s="10"/>
      <c r="F151" s="11">
        <v>12000</v>
      </c>
    </row>
    <row r="152" spans="2:6" x14ac:dyDescent="0.3">
      <c r="B152" s="2"/>
      <c r="C152" s="10" t="s">
        <v>80</v>
      </c>
      <c r="D152" s="10" t="s">
        <v>79</v>
      </c>
      <c r="E152" s="10"/>
      <c r="F152" s="11">
        <v>85</v>
      </c>
    </row>
    <row r="153" spans="2:6" x14ac:dyDescent="0.3">
      <c r="B153" s="10"/>
      <c r="C153" s="10" t="s">
        <v>45</v>
      </c>
      <c r="D153" s="10" t="s">
        <v>72</v>
      </c>
      <c r="E153" s="10"/>
      <c r="F153" s="11">
        <v>4461400</v>
      </c>
    </row>
    <row r="154" spans="2:6" x14ac:dyDescent="0.3">
      <c r="B154" s="10"/>
      <c r="C154" s="10" t="s">
        <v>47</v>
      </c>
      <c r="D154" s="10" t="s">
        <v>48</v>
      </c>
      <c r="E154" s="10"/>
      <c r="F154" s="11">
        <v>747002</v>
      </c>
    </row>
    <row r="155" spans="2:6" x14ac:dyDescent="0.3">
      <c r="B155" s="2" t="s">
        <v>126</v>
      </c>
      <c r="C155" s="2" t="s">
        <v>186</v>
      </c>
      <c r="D155" s="2"/>
      <c r="E155" s="2"/>
      <c r="F155" s="4">
        <f>F156</f>
        <v>171313</v>
      </c>
    </row>
    <row r="156" spans="2:6" x14ac:dyDescent="0.3">
      <c r="B156" s="10"/>
      <c r="C156" s="10" t="s">
        <v>45</v>
      </c>
      <c r="D156" s="10" t="s">
        <v>72</v>
      </c>
      <c r="E156" s="10"/>
      <c r="F156" s="11">
        <v>171313</v>
      </c>
    </row>
    <row r="157" spans="2:6" x14ac:dyDescent="0.3">
      <c r="B157" s="2" t="s">
        <v>128</v>
      </c>
      <c r="C157" s="2" t="s">
        <v>129</v>
      </c>
      <c r="D157" s="2"/>
      <c r="E157" s="2"/>
      <c r="F157" s="4">
        <f>F158</f>
        <v>12000</v>
      </c>
    </row>
    <row r="158" spans="2:6" x14ac:dyDescent="0.3">
      <c r="B158" s="10"/>
      <c r="C158" s="10" t="s">
        <v>80</v>
      </c>
      <c r="D158" s="10" t="s">
        <v>81</v>
      </c>
      <c r="E158" s="10"/>
      <c r="F158" s="11">
        <v>12000</v>
      </c>
    </row>
    <row r="159" spans="2:6" x14ac:dyDescent="0.3">
      <c r="B159" s="2" t="s">
        <v>130</v>
      </c>
      <c r="C159" s="2" t="s">
        <v>131</v>
      </c>
      <c r="D159" s="10"/>
      <c r="E159" s="10"/>
      <c r="F159" s="4">
        <f>SUM(F160:F163)</f>
        <v>1008144</v>
      </c>
    </row>
    <row r="160" spans="2:6" x14ac:dyDescent="0.3">
      <c r="B160" s="10"/>
      <c r="C160" s="10" t="s">
        <v>127</v>
      </c>
      <c r="D160" s="10" t="s">
        <v>26</v>
      </c>
      <c r="E160" s="10"/>
      <c r="F160" s="11">
        <v>36400</v>
      </c>
    </row>
    <row r="161" spans="2:6" x14ac:dyDescent="0.3">
      <c r="B161" s="10"/>
      <c r="C161" s="10" t="s">
        <v>80</v>
      </c>
      <c r="D161" s="10" t="s">
        <v>81</v>
      </c>
      <c r="E161" s="10"/>
      <c r="F161" s="11">
        <v>71173</v>
      </c>
    </row>
    <row r="162" spans="2:6" x14ac:dyDescent="0.3">
      <c r="B162" s="10"/>
      <c r="C162" s="10" t="s">
        <v>45</v>
      </c>
      <c r="D162" s="10" t="s">
        <v>72</v>
      </c>
      <c r="E162" s="10"/>
      <c r="F162" s="11">
        <v>620552</v>
      </c>
    </row>
    <row r="163" spans="2:6" x14ac:dyDescent="0.3">
      <c r="B163" s="10"/>
      <c r="C163" s="10" t="s">
        <v>47</v>
      </c>
      <c r="D163" s="10" t="s">
        <v>48</v>
      </c>
      <c r="E163" s="10"/>
      <c r="F163" s="11">
        <v>280019</v>
      </c>
    </row>
    <row r="164" spans="2:6" x14ac:dyDescent="0.3">
      <c r="B164" s="2" t="s">
        <v>132</v>
      </c>
      <c r="C164" s="2" t="s">
        <v>133</v>
      </c>
      <c r="D164" s="10"/>
      <c r="E164" s="10"/>
      <c r="F164" s="4">
        <f>F165</f>
        <v>388775</v>
      </c>
    </row>
    <row r="165" spans="2:6" x14ac:dyDescent="0.3">
      <c r="B165" s="10"/>
      <c r="C165" s="10" t="s">
        <v>47</v>
      </c>
      <c r="D165" s="10" t="s">
        <v>48</v>
      </c>
      <c r="E165" s="10"/>
      <c r="F165" s="11">
        <v>388775</v>
      </c>
    </row>
    <row r="166" spans="2:6" x14ac:dyDescent="0.3">
      <c r="B166" s="2" t="s">
        <v>134</v>
      </c>
      <c r="C166" s="2" t="s">
        <v>135</v>
      </c>
      <c r="D166" s="10"/>
      <c r="E166" s="10"/>
      <c r="F166" s="4">
        <f>SUM(F168:F168)</f>
        <v>12750</v>
      </c>
    </row>
    <row r="167" spans="2:6" x14ac:dyDescent="0.3">
      <c r="B167" s="2"/>
      <c r="C167" s="2"/>
      <c r="D167" s="10" t="s">
        <v>72</v>
      </c>
      <c r="E167" s="10"/>
      <c r="F167" s="11">
        <v>0</v>
      </c>
    </row>
    <row r="168" spans="2:6" x14ac:dyDescent="0.3">
      <c r="B168" s="10"/>
      <c r="C168" s="10" t="s">
        <v>47</v>
      </c>
      <c r="D168" s="10" t="s">
        <v>48</v>
      </c>
      <c r="E168" s="10"/>
      <c r="F168" s="11">
        <v>12750</v>
      </c>
    </row>
    <row r="169" spans="2:6" x14ac:dyDescent="0.3">
      <c r="B169" s="2" t="s">
        <v>136</v>
      </c>
      <c r="C169" s="2" t="s">
        <v>137</v>
      </c>
      <c r="D169" s="10"/>
      <c r="E169" s="10"/>
      <c r="F169" s="4">
        <f>SUM(F170:F171)</f>
        <v>202194</v>
      </c>
    </row>
    <row r="170" spans="2:6" x14ac:dyDescent="0.3">
      <c r="B170" s="10"/>
      <c r="C170" s="10" t="s">
        <v>127</v>
      </c>
      <c r="D170" s="10" t="s">
        <v>26</v>
      </c>
      <c r="E170" s="10"/>
      <c r="F170" s="11">
        <v>193494</v>
      </c>
    </row>
    <row r="171" spans="2:6" x14ac:dyDescent="0.3">
      <c r="B171" s="10"/>
      <c r="C171" s="10" t="s">
        <v>45</v>
      </c>
      <c r="D171" s="10" t="s">
        <v>72</v>
      </c>
      <c r="E171" s="10"/>
      <c r="F171" s="11">
        <v>8700</v>
      </c>
    </row>
    <row r="172" spans="2:6" x14ac:dyDescent="0.3">
      <c r="B172" s="2" t="s">
        <v>138</v>
      </c>
      <c r="C172" s="2" t="s">
        <v>139</v>
      </c>
      <c r="D172" s="10"/>
      <c r="E172" s="10"/>
      <c r="F172" s="4">
        <f>SUM(F173:F174)</f>
        <v>460400</v>
      </c>
    </row>
    <row r="173" spans="2:6" x14ac:dyDescent="0.3">
      <c r="B173" s="10"/>
      <c r="C173" s="10" t="s">
        <v>45</v>
      </c>
      <c r="D173" s="10" t="s">
        <v>72</v>
      </c>
      <c r="E173" s="10"/>
      <c r="F173" s="11">
        <v>96470</v>
      </c>
    </row>
    <row r="174" spans="2:6" x14ac:dyDescent="0.3">
      <c r="B174" s="10"/>
      <c r="C174" s="10" t="s">
        <v>47</v>
      </c>
      <c r="D174" s="10" t="s">
        <v>48</v>
      </c>
      <c r="E174" s="10"/>
      <c r="F174" s="11">
        <v>363930</v>
      </c>
    </row>
    <row r="175" spans="2:6" x14ac:dyDescent="0.3">
      <c r="B175" s="2" t="s">
        <v>140</v>
      </c>
      <c r="C175" s="2" t="s">
        <v>141</v>
      </c>
      <c r="D175" s="10"/>
      <c r="E175" s="10"/>
      <c r="F175" s="4">
        <f>SUM(F176:F177)</f>
        <v>244200</v>
      </c>
    </row>
    <row r="176" spans="2:6" x14ac:dyDescent="0.3">
      <c r="B176" s="10"/>
      <c r="C176" s="10" t="s">
        <v>45</v>
      </c>
      <c r="D176" s="10" t="s">
        <v>72</v>
      </c>
      <c r="E176" s="10"/>
      <c r="F176" s="11">
        <v>216500</v>
      </c>
    </row>
    <row r="177" spans="2:6" x14ac:dyDescent="0.3">
      <c r="B177" s="10"/>
      <c r="C177" s="10" t="s">
        <v>47</v>
      </c>
      <c r="D177" s="10" t="s">
        <v>48</v>
      </c>
      <c r="E177" s="10"/>
      <c r="F177" s="11">
        <v>27700</v>
      </c>
    </row>
    <row r="178" spans="2:6" x14ac:dyDescent="0.3">
      <c r="B178" s="2" t="s">
        <v>142</v>
      </c>
      <c r="C178" s="2" t="s">
        <v>165</v>
      </c>
      <c r="D178" s="10"/>
      <c r="E178" s="10"/>
      <c r="F178" s="4">
        <f>SUM(F179:F182)</f>
        <v>605795</v>
      </c>
    </row>
    <row r="179" spans="2:6" x14ac:dyDescent="0.3">
      <c r="B179" s="10"/>
      <c r="C179" s="10" t="s">
        <v>127</v>
      </c>
      <c r="D179" s="10" t="s">
        <v>26</v>
      </c>
      <c r="E179" s="10"/>
      <c r="F179" s="11">
        <v>3700</v>
      </c>
    </row>
    <row r="180" spans="2:6" x14ac:dyDescent="0.3">
      <c r="B180" s="10"/>
      <c r="C180" s="10" t="s">
        <v>80</v>
      </c>
      <c r="D180" s="10" t="s">
        <v>81</v>
      </c>
      <c r="E180" s="10"/>
      <c r="F180" s="11">
        <v>155</v>
      </c>
    </row>
    <row r="181" spans="2:6" x14ac:dyDescent="0.3">
      <c r="B181" s="10"/>
      <c r="C181" s="10" t="s">
        <v>45</v>
      </c>
      <c r="D181" s="10" t="s">
        <v>72</v>
      </c>
      <c r="E181" s="10"/>
      <c r="F181" s="11">
        <v>279110</v>
      </c>
    </row>
    <row r="182" spans="2:6" x14ac:dyDescent="0.3">
      <c r="B182" s="10"/>
      <c r="C182" s="10" t="s">
        <v>47</v>
      </c>
      <c r="D182" s="10" t="s">
        <v>48</v>
      </c>
      <c r="E182" s="10"/>
      <c r="F182" s="11">
        <v>322830</v>
      </c>
    </row>
    <row r="183" spans="2:6" x14ac:dyDescent="0.3">
      <c r="B183" s="2" t="s">
        <v>143</v>
      </c>
      <c r="C183" s="2" t="s">
        <v>144</v>
      </c>
      <c r="D183" s="10"/>
      <c r="E183" s="10"/>
      <c r="F183" s="4">
        <f>SUM(F184:F185)</f>
        <v>194739</v>
      </c>
    </row>
    <row r="184" spans="2:6" x14ac:dyDescent="0.3">
      <c r="B184" s="10"/>
      <c r="C184" s="10" t="s">
        <v>127</v>
      </c>
      <c r="D184" s="10" t="s">
        <v>26</v>
      </c>
      <c r="E184" s="10"/>
      <c r="F184" s="11">
        <v>144739</v>
      </c>
    </row>
    <row r="185" spans="2:6" x14ac:dyDescent="0.3">
      <c r="B185" s="10"/>
      <c r="C185" s="10" t="s">
        <v>47</v>
      </c>
      <c r="D185" s="10" t="s">
        <v>48</v>
      </c>
      <c r="E185" s="10"/>
      <c r="F185" s="11">
        <v>50000</v>
      </c>
    </row>
    <row r="186" spans="2:6" x14ac:dyDescent="0.3">
      <c r="B186" s="2" t="s">
        <v>145</v>
      </c>
      <c r="C186" s="2" t="s">
        <v>146</v>
      </c>
      <c r="D186" s="2"/>
      <c r="E186" s="2"/>
      <c r="F186" s="4">
        <f>SUM(F187:F188)</f>
        <v>145595</v>
      </c>
    </row>
    <row r="187" spans="2:6" x14ac:dyDescent="0.3">
      <c r="B187" s="10"/>
      <c r="C187" s="10" t="s">
        <v>45</v>
      </c>
      <c r="D187" s="10" t="s">
        <v>72</v>
      </c>
      <c r="E187" s="10"/>
      <c r="F187" s="11">
        <v>100750</v>
      </c>
    </row>
    <row r="188" spans="2:6" x14ac:dyDescent="0.3">
      <c r="B188" s="10"/>
      <c r="C188" s="10" t="s">
        <v>47</v>
      </c>
      <c r="D188" s="10" t="s">
        <v>48</v>
      </c>
      <c r="E188" s="10"/>
      <c r="F188" s="11">
        <v>44845</v>
      </c>
    </row>
    <row r="189" spans="2:6" x14ac:dyDescent="0.3">
      <c r="B189" s="2" t="s">
        <v>147</v>
      </c>
      <c r="C189" s="2" t="s">
        <v>148</v>
      </c>
      <c r="D189" s="10"/>
      <c r="E189" s="10"/>
      <c r="F189" s="4">
        <f>SUM(F190:F191)</f>
        <v>544357</v>
      </c>
    </row>
    <row r="190" spans="2:6" x14ac:dyDescent="0.3">
      <c r="B190" s="10"/>
      <c r="C190" s="10" t="s">
        <v>127</v>
      </c>
      <c r="D190" s="10" t="s">
        <v>26</v>
      </c>
      <c r="E190" s="10"/>
      <c r="F190" s="11">
        <v>527915</v>
      </c>
    </row>
    <row r="191" spans="2:6" x14ac:dyDescent="0.3">
      <c r="B191" s="10"/>
      <c r="C191" s="10"/>
      <c r="D191" s="10" t="s">
        <v>48</v>
      </c>
      <c r="E191" s="10"/>
      <c r="F191" s="11">
        <v>16442</v>
      </c>
    </row>
    <row r="192" spans="2:6" x14ac:dyDescent="0.3">
      <c r="B192" s="2" t="s">
        <v>149</v>
      </c>
      <c r="C192" s="2" t="s">
        <v>150</v>
      </c>
      <c r="D192" s="10"/>
      <c r="E192" s="10"/>
      <c r="F192" s="4">
        <f>SUM(F193:F195)</f>
        <v>136000</v>
      </c>
    </row>
    <row r="193" spans="2:6" x14ac:dyDescent="0.3">
      <c r="B193" s="10"/>
      <c r="C193" s="10" t="s">
        <v>127</v>
      </c>
      <c r="D193" s="10" t="s">
        <v>26</v>
      </c>
      <c r="E193" s="10"/>
      <c r="F193" s="11">
        <v>47400</v>
      </c>
    </row>
    <row r="194" spans="2:6" x14ac:dyDescent="0.3">
      <c r="B194" s="10"/>
      <c r="C194" s="10" t="s">
        <v>80</v>
      </c>
      <c r="D194" s="10" t="s">
        <v>81</v>
      </c>
      <c r="E194" s="10"/>
      <c r="F194" s="11">
        <v>48000</v>
      </c>
    </row>
    <row r="195" spans="2:6" x14ac:dyDescent="0.3">
      <c r="B195" s="10"/>
      <c r="C195" s="10" t="s">
        <v>47</v>
      </c>
      <c r="D195" s="10" t="s">
        <v>48</v>
      </c>
      <c r="E195" s="10"/>
      <c r="F195" s="11">
        <v>40600</v>
      </c>
    </row>
    <row r="196" spans="2:6" x14ac:dyDescent="0.3">
      <c r="D196" s="3"/>
      <c r="F196" s="8"/>
    </row>
    <row r="197" spans="2:6" x14ac:dyDescent="0.3">
      <c r="B197" s="36" t="s">
        <v>151</v>
      </c>
      <c r="C197" s="36"/>
      <c r="D197" s="36"/>
      <c r="E197" s="36"/>
      <c r="F197" s="4">
        <f>F198+F200</f>
        <v>1211600</v>
      </c>
    </row>
    <row r="198" spans="2:6" x14ac:dyDescent="0.3">
      <c r="B198" s="2" t="s">
        <v>76</v>
      </c>
      <c r="C198" s="2" t="s">
        <v>77</v>
      </c>
      <c r="D198" s="2"/>
      <c r="E198" s="2"/>
      <c r="F198" s="4">
        <f>F199</f>
        <v>1100000</v>
      </c>
    </row>
    <row r="199" spans="2:6" x14ac:dyDescent="0.3">
      <c r="B199" s="10"/>
      <c r="C199" s="10" t="s">
        <v>152</v>
      </c>
      <c r="D199" s="10" t="s">
        <v>153</v>
      </c>
      <c r="E199" s="10"/>
      <c r="F199" s="11">
        <v>1100000</v>
      </c>
    </row>
    <row r="200" spans="2:6" x14ac:dyDescent="0.3">
      <c r="B200" s="2" t="s">
        <v>154</v>
      </c>
      <c r="C200" s="2" t="s">
        <v>155</v>
      </c>
      <c r="D200" s="2"/>
      <c r="E200" s="2"/>
      <c r="F200" s="4">
        <f>F201</f>
        <v>111600</v>
      </c>
    </row>
    <row r="201" spans="2:6" x14ac:dyDescent="0.3">
      <c r="B201" s="10"/>
      <c r="C201" s="10" t="s">
        <v>156</v>
      </c>
      <c r="D201" s="10" t="s">
        <v>157</v>
      </c>
      <c r="E201" s="10"/>
      <c r="F201" s="11">
        <v>111600</v>
      </c>
    </row>
    <row r="202" spans="2:6" x14ac:dyDescent="0.3">
      <c r="B202" s="22" t="s">
        <v>176</v>
      </c>
      <c r="C202" s="2"/>
      <c r="D202" s="2" t="s">
        <v>177</v>
      </c>
      <c r="E202" s="2"/>
      <c r="F202" s="4"/>
    </row>
    <row r="203" spans="2:6" x14ac:dyDescent="0.3">
      <c r="B203" s="10"/>
      <c r="C203" s="10"/>
      <c r="D203" s="10" t="s">
        <v>153</v>
      </c>
      <c r="E203" s="10"/>
      <c r="F203" s="11"/>
    </row>
    <row r="204" spans="2:6" x14ac:dyDescent="0.3">
      <c r="B204" s="10"/>
      <c r="C204" s="10"/>
      <c r="D204" s="10"/>
      <c r="E204" s="10"/>
      <c r="F204" s="11"/>
    </row>
    <row r="205" spans="2:6" x14ac:dyDescent="0.3">
      <c r="B205" s="36" t="s">
        <v>158</v>
      </c>
      <c r="C205" s="36"/>
      <c r="D205" s="36"/>
      <c r="E205" s="36"/>
      <c r="F205" s="4">
        <f>F206</f>
        <v>905673</v>
      </c>
    </row>
    <row r="206" spans="2:6" x14ac:dyDescent="0.3">
      <c r="B206" s="10"/>
      <c r="C206" s="10" t="s">
        <v>160</v>
      </c>
      <c r="D206" s="10" t="s">
        <v>159</v>
      </c>
      <c r="E206" s="10"/>
      <c r="F206" s="11">
        <v>905673</v>
      </c>
    </row>
  </sheetData>
  <mergeCells count="3">
    <mergeCell ref="B72:E72"/>
    <mergeCell ref="B197:E197"/>
    <mergeCell ref="B205:E20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2"/>
  <sheetViews>
    <sheetView topLeftCell="A199" workbookViewId="0">
      <selection activeCell="G79" sqref="G79"/>
    </sheetView>
  </sheetViews>
  <sheetFormatPr defaultColWidth="9.08984375" defaultRowHeight="13" x14ac:dyDescent="0.3"/>
  <cols>
    <col min="1" max="1" width="1" style="1" customWidth="1"/>
    <col min="2" max="2" width="8.90625" style="1" customWidth="1"/>
    <col min="3" max="3" width="4" style="1" customWidth="1"/>
    <col min="4" max="4" width="11" style="1" customWidth="1"/>
    <col min="5" max="5" width="39.90625" style="1" customWidth="1"/>
    <col min="6" max="6" width="13.36328125" style="8" customWidth="1"/>
    <col min="7" max="7" width="15" style="1" customWidth="1"/>
    <col min="8" max="8" width="11.453125" style="17" customWidth="1"/>
    <col min="9" max="9" width="32.08984375" style="1" customWidth="1"/>
    <col min="10" max="16384" width="9.08984375" style="1"/>
  </cols>
  <sheetData>
    <row r="1" spans="1:8" x14ac:dyDescent="0.3">
      <c r="B1" s="2" t="s">
        <v>187</v>
      </c>
      <c r="E1" s="3"/>
    </row>
    <row r="2" spans="1:8" x14ac:dyDescent="0.3">
      <c r="E2" s="3"/>
      <c r="F2" s="18">
        <v>2018</v>
      </c>
      <c r="G2" s="15">
        <v>2019</v>
      </c>
      <c r="H2" s="19" t="s">
        <v>166</v>
      </c>
    </row>
    <row r="3" spans="1:8" s="29" customFormat="1" ht="14" x14ac:dyDescent="0.3">
      <c r="A3" s="25"/>
      <c r="B3" s="25" t="s">
        <v>0</v>
      </c>
      <c r="C3" s="25" t="s">
        <v>0</v>
      </c>
      <c r="D3" s="25" t="s">
        <v>1</v>
      </c>
      <c r="E3" s="26"/>
      <c r="F3" s="27">
        <f>F5+F10+F20+F32+F39</f>
        <v>20066500</v>
      </c>
      <c r="G3" s="27">
        <f>G5+G10+G20+G32+G39</f>
        <v>21709299</v>
      </c>
      <c r="H3" s="28">
        <f>(G3-F3)/F3</f>
        <v>8.1867739765280445E-2</v>
      </c>
    </row>
    <row r="4" spans="1:8" x14ac:dyDescent="0.3">
      <c r="A4" s="2"/>
      <c r="B4" s="1" t="s">
        <v>2</v>
      </c>
      <c r="D4" s="1" t="s">
        <v>3</v>
      </c>
      <c r="E4" s="3"/>
      <c r="G4" s="4"/>
    </row>
    <row r="5" spans="1:8" ht="13.5" x14ac:dyDescent="0.35">
      <c r="A5" s="5"/>
      <c r="B5" s="5" t="s">
        <v>0</v>
      </c>
      <c r="C5" s="5" t="s">
        <v>0</v>
      </c>
      <c r="D5" s="6" t="s">
        <v>4</v>
      </c>
      <c r="E5" s="7"/>
      <c r="F5" s="16">
        <f>SUM(F6:F8)</f>
        <v>8759600</v>
      </c>
      <c r="G5" s="16">
        <f>SUM(G6:G8)</f>
        <v>9824420</v>
      </c>
      <c r="H5" s="20">
        <f>(G5-F5)/F5</f>
        <v>0.12156034522124298</v>
      </c>
    </row>
    <row r="6" spans="1:8" x14ac:dyDescent="0.3">
      <c r="B6" s="1" t="s">
        <v>5</v>
      </c>
      <c r="C6" s="1" t="s">
        <v>0</v>
      </c>
      <c r="D6" s="1" t="s">
        <v>6</v>
      </c>
      <c r="E6" s="3"/>
      <c r="F6" s="8">
        <v>8400000</v>
      </c>
      <c r="G6" s="8">
        <v>9450000</v>
      </c>
    </row>
    <row r="7" spans="1:8" x14ac:dyDescent="0.3">
      <c r="B7" s="1" t="s">
        <v>7</v>
      </c>
      <c r="C7" s="1" t="s">
        <v>0</v>
      </c>
      <c r="D7" s="1" t="s">
        <v>8</v>
      </c>
      <c r="E7" s="3"/>
      <c r="F7" s="8">
        <v>350600</v>
      </c>
      <c r="G7" s="8">
        <v>365420</v>
      </c>
    </row>
    <row r="8" spans="1:8" x14ac:dyDescent="0.3">
      <c r="B8" s="1" t="s">
        <v>9</v>
      </c>
      <c r="C8" s="1" t="s">
        <v>0</v>
      </c>
      <c r="D8" s="1" t="s">
        <v>10</v>
      </c>
      <c r="E8" s="3"/>
      <c r="F8" s="8">
        <v>9000</v>
      </c>
      <c r="G8" s="8">
        <v>9000</v>
      </c>
    </row>
    <row r="9" spans="1:8" x14ac:dyDescent="0.3">
      <c r="E9" s="3"/>
      <c r="G9" s="8"/>
    </row>
    <row r="10" spans="1:8" ht="13.5" x14ac:dyDescent="0.35">
      <c r="A10" s="5"/>
      <c r="B10" s="5" t="s">
        <v>11</v>
      </c>
      <c r="C10" s="5" t="s">
        <v>0</v>
      </c>
      <c r="D10" s="6" t="s">
        <v>12</v>
      </c>
      <c r="E10" s="7"/>
      <c r="F10" s="16">
        <f>SUM(F11:F18)</f>
        <v>730091</v>
      </c>
      <c r="G10" s="16">
        <f>SUM(G11:G18)</f>
        <v>1090168</v>
      </c>
      <c r="H10" s="20">
        <f>(G10-F10)/F10</f>
        <v>0.49319468395035687</v>
      </c>
    </row>
    <row r="11" spans="1:8" ht="13.5" x14ac:dyDescent="0.35">
      <c r="A11" s="5"/>
      <c r="B11" s="9">
        <v>320</v>
      </c>
      <c r="C11" s="5"/>
      <c r="D11" s="10" t="s">
        <v>13</v>
      </c>
      <c r="E11" s="9"/>
      <c r="F11" s="8">
        <v>8800</v>
      </c>
      <c r="G11" s="11">
        <v>8000</v>
      </c>
    </row>
    <row r="12" spans="1:8" ht="13.5" x14ac:dyDescent="0.35">
      <c r="A12" s="5"/>
      <c r="B12" s="9">
        <v>3220</v>
      </c>
      <c r="C12" s="10"/>
      <c r="D12" s="1" t="s">
        <v>37</v>
      </c>
      <c r="E12" s="3"/>
      <c r="F12" s="8">
        <v>239400</v>
      </c>
      <c r="G12" s="11">
        <v>465268</v>
      </c>
    </row>
    <row r="13" spans="1:8" ht="13.5" x14ac:dyDescent="0.35">
      <c r="A13" s="5"/>
      <c r="B13" s="9">
        <v>3221</v>
      </c>
      <c r="C13" s="10"/>
      <c r="D13" s="1" t="s">
        <v>38</v>
      </c>
      <c r="E13" s="3"/>
      <c r="F13" s="8">
        <v>43000</v>
      </c>
      <c r="G13" s="11">
        <v>51000</v>
      </c>
    </row>
    <row r="14" spans="1:8" ht="13.5" x14ac:dyDescent="0.35">
      <c r="A14" s="5"/>
      <c r="B14" s="9">
        <v>3222</v>
      </c>
      <c r="C14" s="10"/>
      <c r="D14" s="1" t="s">
        <v>39</v>
      </c>
      <c r="E14" s="3"/>
      <c r="F14" s="8">
        <v>0</v>
      </c>
      <c r="G14" s="11">
        <v>12000</v>
      </c>
    </row>
    <row r="15" spans="1:8" ht="13.5" x14ac:dyDescent="0.35">
      <c r="A15" s="5"/>
      <c r="B15" s="9">
        <v>3224</v>
      </c>
      <c r="C15" s="10"/>
      <c r="D15" s="1" t="s">
        <v>14</v>
      </c>
      <c r="E15" s="3"/>
      <c r="F15" s="8">
        <v>123500</v>
      </c>
      <c r="G15" s="11">
        <v>285400</v>
      </c>
    </row>
    <row r="16" spans="1:8" ht="13.5" x14ac:dyDescent="0.35">
      <c r="A16" s="5"/>
      <c r="B16" s="9">
        <v>3225</v>
      </c>
      <c r="C16" s="10"/>
      <c r="D16" s="1" t="s">
        <v>15</v>
      </c>
      <c r="E16" s="3"/>
      <c r="F16" s="8">
        <v>26000</v>
      </c>
      <c r="G16" s="11">
        <v>28500</v>
      </c>
    </row>
    <row r="17" spans="1:8" ht="13.5" x14ac:dyDescent="0.35">
      <c r="A17" s="5"/>
      <c r="B17" s="9">
        <v>3231</v>
      </c>
      <c r="C17" s="10"/>
      <c r="D17" s="1" t="s">
        <v>16</v>
      </c>
      <c r="E17" s="3"/>
      <c r="F17" s="8">
        <v>55000</v>
      </c>
      <c r="G17" s="11">
        <v>55000</v>
      </c>
    </row>
    <row r="18" spans="1:8" ht="13.5" x14ac:dyDescent="0.35">
      <c r="A18" s="5"/>
      <c r="B18" s="9">
        <v>3233</v>
      </c>
      <c r="C18" s="10"/>
      <c r="D18" s="1" t="s">
        <v>17</v>
      </c>
      <c r="E18" s="3"/>
      <c r="F18" s="8">
        <v>234391</v>
      </c>
      <c r="G18" s="11">
        <v>185000</v>
      </c>
    </row>
    <row r="19" spans="1:8" ht="13.5" x14ac:dyDescent="0.35">
      <c r="A19" s="5"/>
      <c r="B19" s="10"/>
      <c r="C19" s="10"/>
      <c r="D19" s="10"/>
      <c r="E19" s="9"/>
      <c r="G19" s="11"/>
    </row>
    <row r="20" spans="1:8" ht="13.5" x14ac:dyDescent="0.35">
      <c r="A20" s="5"/>
      <c r="B20" s="5" t="s">
        <v>0</v>
      </c>
      <c r="C20" s="5" t="s">
        <v>0</v>
      </c>
      <c r="D20" s="6" t="s">
        <v>18</v>
      </c>
      <c r="E20" s="7"/>
      <c r="F20" s="16">
        <f>SUM(F21:F22)</f>
        <v>9266082</v>
      </c>
      <c r="G20" s="16">
        <f>SUM(G21:G22)</f>
        <v>9463997</v>
      </c>
      <c r="H20" s="20">
        <f>(G20-F20)/F20</f>
        <v>2.1359081432691832E-2</v>
      </c>
    </row>
    <row r="21" spans="1:8" x14ac:dyDescent="0.3">
      <c r="B21" s="12" t="s">
        <v>19</v>
      </c>
      <c r="C21" s="12" t="s">
        <v>0</v>
      </c>
      <c r="D21" s="12" t="s">
        <v>20</v>
      </c>
      <c r="E21" s="13"/>
      <c r="F21" s="14">
        <v>3644471</v>
      </c>
      <c r="G21" s="14">
        <v>3809525</v>
      </c>
    </row>
    <row r="22" spans="1:8" x14ac:dyDescent="0.3">
      <c r="A22" s="12"/>
      <c r="B22" s="12" t="s">
        <v>21</v>
      </c>
      <c r="C22" s="12" t="s">
        <v>0</v>
      </c>
      <c r="D22" s="12" t="s">
        <v>22</v>
      </c>
      <c r="E22" s="13"/>
      <c r="F22" s="14">
        <f>SUM(F23:F30)</f>
        <v>5621611</v>
      </c>
      <c r="G22" s="14">
        <f>SUM(G23:G29)</f>
        <v>5654472</v>
      </c>
    </row>
    <row r="23" spans="1:8" x14ac:dyDescent="0.3">
      <c r="D23" s="1" t="s">
        <v>23</v>
      </c>
      <c r="E23" s="3"/>
      <c r="F23" s="8">
        <v>3393430</v>
      </c>
      <c r="G23" s="8">
        <v>3562205</v>
      </c>
    </row>
    <row r="24" spans="1:8" x14ac:dyDescent="0.3">
      <c r="D24" s="1" t="s">
        <v>24</v>
      </c>
      <c r="E24" s="3"/>
      <c r="F24" s="8">
        <v>314024</v>
      </c>
      <c r="G24" s="8">
        <v>389408</v>
      </c>
    </row>
    <row r="25" spans="1:8" x14ac:dyDescent="0.3">
      <c r="D25" s="1" t="s">
        <v>25</v>
      </c>
      <c r="E25" s="3"/>
      <c r="F25" s="8">
        <v>118907</v>
      </c>
      <c r="G25" s="8">
        <v>131177</v>
      </c>
    </row>
    <row r="26" spans="1:8" x14ac:dyDescent="0.3">
      <c r="D26" s="1" t="s">
        <v>26</v>
      </c>
      <c r="E26" s="3"/>
      <c r="F26" s="8">
        <v>870153</v>
      </c>
      <c r="G26" s="8">
        <v>639290</v>
      </c>
    </row>
    <row r="27" spans="1:8" x14ac:dyDescent="0.3">
      <c r="D27" s="10" t="s">
        <v>27</v>
      </c>
      <c r="E27" s="3"/>
      <c r="F27" s="8">
        <v>401297</v>
      </c>
      <c r="G27" s="8">
        <v>439520</v>
      </c>
    </row>
    <row r="28" spans="1:8" x14ac:dyDescent="0.3">
      <c r="D28" s="1" t="s">
        <v>28</v>
      </c>
      <c r="E28" s="3"/>
      <c r="F28" s="8">
        <v>472831</v>
      </c>
      <c r="G28" s="8">
        <v>472496</v>
      </c>
    </row>
    <row r="29" spans="1:8" x14ac:dyDescent="0.3">
      <c r="D29" s="10" t="s">
        <v>29</v>
      </c>
      <c r="E29" s="3"/>
      <c r="F29" s="8">
        <v>21674</v>
      </c>
      <c r="G29" s="8">
        <v>20376</v>
      </c>
    </row>
    <row r="30" spans="1:8" x14ac:dyDescent="0.3">
      <c r="D30" s="10" t="s">
        <v>178</v>
      </c>
      <c r="E30" s="3"/>
      <c r="F30" s="8">
        <v>29295</v>
      </c>
      <c r="G30" s="8">
        <v>0</v>
      </c>
    </row>
    <row r="31" spans="1:8" x14ac:dyDescent="0.3">
      <c r="E31" s="3"/>
      <c r="G31" s="8"/>
    </row>
    <row r="32" spans="1:8" ht="13.5" x14ac:dyDescent="0.35">
      <c r="A32" s="5"/>
      <c r="B32" s="5" t="s">
        <v>0</v>
      </c>
      <c r="C32" s="5" t="s">
        <v>0</v>
      </c>
      <c r="D32" s="6" t="s">
        <v>30</v>
      </c>
      <c r="E32" s="7"/>
      <c r="F32" s="16">
        <f>SUM(F33:F37)</f>
        <v>1290727</v>
      </c>
      <c r="G32" s="16">
        <f>SUM(G33:G37)</f>
        <v>1307714</v>
      </c>
      <c r="H32" s="20">
        <f>(G32-F32)/F32</f>
        <v>1.3160800076236106E-2</v>
      </c>
    </row>
    <row r="33" spans="1:8" x14ac:dyDescent="0.3">
      <c r="B33" s="1" t="s">
        <v>31</v>
      </c>
      <c r="C33" s="1" t="s">
        <v>0</v>
      </c>
      <c r="D33" s="1" t="s">
        <v>32</v>
      </c>
      <c r="E33" s="3"/>
      <c r="F33" s="8">
        <v>40000</v>
      </c>
      <c r="G33" s="8">
        <v>40000</v>
      </c>
    </row>
    <row r="34" spans="1:8" x14ac:dyDescent="0.3">
      <c r="D34" s="1" t="s">
        <v>33</v>
      </c>
      <c r="E34" s="3"/>
      <c r="F34" s="8">
        <v>120000</v>
      </c>
      <c r="G34" s="8">
        <v>128000</v>
      </c>
    </row>
    <row r="35" spans="1:8" x14ac:dyDescent="0.3">
      <c r="D35" s="1" t="s">
        <v>34</v>
      </c>
      <c r="E35" s="3"/>
      <c r="F35" s="8">
        <v>129558</v>
      </c>
      <c r="G35" s="8">
        <v>138545</v>
      </c>
    </row>
    <row r="36" spans="1:8" x14ac:dyDescent="0.3">
      <c r="D36" s="1" t="s">
        <v>40</v>
      </c>
      <c r="E36" s="3"/>
      <c r="F36" s="8">
        <v>1000000</v>
      </c>
      <c r="G36" s="8">
        <v>1000000</v>
      </c>
    </row>
    <row r="37" spans="1:8" x14ac:dyDescent="0.3">
      <c r="D37" s="1" t="s">
        <v>179</v>
      </c>
      <c r="E37" s="3"/>
      <c r="F37" s="8">
        <v>1169</v>
      </c>
      <c r="G37" s="8">
        <v>1169</v>
      </c>
    </row>
    <row r="38" spans="1:8" x14ac:dyDescent="0.3">
      <c r="E38" s="3"/>
      <c r="G38" s="8"/>
    </row>
    <row r="39" spans="1:8" ht="13.5" x14ac:dyDescent="0.35">
      <c r="A39" s="5"/>
      <c r="B39" s="5" t="s">
        <v>0</v>
      </c>
      <c r="C39" s="5" t="s">
        <v>0</v>
      </c>
      <c r="D39" s="6" t="s">
        <v>35</v>
      </c>
      <c r="E39" s="7"/>
      <c r="F39" s="16">
        <f>SUM(F40:F40)</f>
        <v>20000</v>
      </c>
      <c r="G39" s="16">
        <f>SUM(G40:G40)</f>
        <v>23000</v>
      </c>
      <c r="H39" s="20">
        <f>(G39-F39)/F39</f>
        <v>0.15</v>
      </c>
    </row>
    <row r="40" spans="1:8" x14ac:dyDescent="0.3">
      <c r="B40" s="3">
        <v>3825</v>
      </c>
      <c r="C40" s="1" t="s">
        <v>0</v>
      </c>
      <c r="D40" s="1" t="s">
        <v>36</v>
      </c>
      <c r="E40" s="3"/>
      <c r="F40" s="8">
        <v>20000</v>
      </c>
      <c r="G40" s="8">
        <v>23000</v>
      </c>
    </row>
    <row r="43" spans="1:8" s="29" customFormat="1" ht="14" x14ac:dyDescent="0.3">
      <c r="A43" s="25"/>
      <c r="B43" s="25" t="s">
        <v>0</v>
      </c>
      <c r="C43" s="25" t="s">
        <v>41</v>
      </c>
      <c r="D43" s="26"/>
      <c r="E43" s="25"/>
      <c r="F43" s="27">
        <f>F45+F49</f>
        <v>-18715936</v>
      </c>
      <c r="G43" s="27">
        <f>G45+G49</f>
        <v>-19592026</v>
      </c>
      <c r="H43" s="30">
        <f>(G43-F43)/F43</f>
        <v>4.6809841623737122E-2</v>
      </c>
    </row>
    <row r="44" spans="1:8" x14ac:dyDescent="0.3">
      <c r="A44" s="2"/>
      <c r="B44" s="2"/>
      <c r="C44" s="2"/>
      <c r="D44" s="32"/>
      <c r="E44" s="2"/>
      <c r="G44" s="4"/>
    </row>
    <row r="45" spans="1:8" ht="13.5" x14ac:dyDescent="0.35">
      <c r="A45" s="5"/>
      <c r="B45" s="5" t="s">
        <v>0</v>
      </c>
      <c r="C45" s="6" t="s">
        <v>42</v>
      </c>
      <c r="D45" s="6"/>
      <c r="E45" s="7"/>
      <c r="F45" s="16">
        <f>SUM(F46:F47)</f>
        <v>-2056637</v>
      </c>
      <c r="G45" s="16">
        <f>SUM(G46:G47)</f>
        <v>-1960931</v>
      </c>
      <c r="H45" s="20">
        <f>(G45-F45)/F45</f>
        <v>-4.6535193133255895E-2</v>
      </c>
    </row>
    <row r="46" spans="1:8" x14ac:dyDescent="0.3">
      <c r="B46" s="10" t="s">
        <v>127</v>
      </c>
      <c r="C46" s="1" t="s">
        <v>43</v>
      </c>
      <c r="D46" s="3"/>
      <c r="F46" s="8">
        <v>-1085561</v>
      </c>
      <c r="G46" s="8">
        <v>-966898</v>
      </c>
    </row>
    <row r="47" spans="1:8" x14ac:dyDescent="0.3">
      <c r="B47" s="10" t="s">
        <v>80</v>
      </c>
      <c r="C47" s="1" t="s">
        <v>52</v>
      </c>
      <c r="D47" s="3"/>
      <c r="F47" s="8">
        <v>-971076</v>
      </c>
      <c r="G47" s="8">
        <v>-994033</v>
      </c>
    </row>
    <row r="48" spans="1:8" x14ac:dyDescent="0.3">
      <c r="D48" s="3"/>
      <c r="G48" s="8"/>
    </row>
    <row r="49" spans="1:8" ht="13.5" x14ac:dyDescent="0.35">
      <c r="A49" s="5"/>
      <c r="B49" s="5" t="s">
        <v>0</v>
      </c>
      <c r="C49" s="6" t="s">
        <v>44</v>
      </c>
      <c r="D49" s="6"/>
      <c r="E49" s="7"/>
      <c r="F49" s="16">
        <f>F50+F51+F52</f>
        <v>-16659299</v>
      </c>
      <c r="G49" s="16">
        <f>G50+G51+G52</f>
        <v>-17631095</v>
      </c>
      <c r="H49" s="20">
        <f>(G49-F49)/F49</f>
        <v>5.833354692775488E-2</v>
      </c>
    </row>
    <row r="50" spans="1:8" x14ac:dyDescent="0.3">
      <c r="A50" s="12"/>
      <c r="B50" s="10" t="s">
        <v>45</v>
      </c>
      <c r="C50" s="10" t="s">
        <v>46</v>
      </c>
      <c r="D50" s="9"/>
      <c r="E50" s="12"/>
      <c r="F50" s="8">
        <v>-11444845</v>
      </c>
      <c r="G50" s="11">
        <v>-12093331</v>
      </c>
    </row>
    <row r="51" spans="1:8" x14ac:dyDescent="0.3">
      <c r="A51" s="12"/>
      <c r="B51" s="10" t="s">
        <v>47</v>
      </c>
      <c r="C51" s="10" t="s">
        <v>48</v>
      </c>
      <c r="D51" s="9"/>
      <c r="E51" s="12"/>
      <c r="F51" s="8">
        <v>-5085160</v>
      </c>
      <c r="G51" s="11">
        <v>-5399671</v>
      </c>
    </row>
    <row r="52" spans="1:8" x14ac:dyDescent="0.3">
      <c r="A52" s="12"/>
      <c r="B52" s="10" t="s">
        <v>49</v>
      </c>
      <c r="C52" s="10" t="s">
        <v>50</v>
      </c>
      <c r="D52" s="9" t="s">
        <v>167</v>
      </c>
      <c r="F52" s="8">
        <v>-129294</v>
      </c>
      <c r="G52" s="11">
        <v>-138093</v>
      </c>
    </row>
    <row r="53" spans="1:8" x14ac:dyDescent="0.3">
      <c r="D53" s="3"/>
      <c r="G53" s="8"/>
    </row>
    <row r="54" spans="1:8" x14ac:dyDescent="0.3">
      <c r="A54" s="2"/>
      <c r="B54" s="2" t="s">
        <v>0</v>
      </c>
      <c r="C54" s="2" t="s">
        <v>51</v>
      </c>
      <c r="D54" s="32"/>
      <c r="E54" s="2"/>
      <c r="F54" s="4">
        <f>F3+F43</f>
        <v>1350564</v>
      </c>
      <c r="G54" s="4">
        <f>G3+G43</f>
        <v>2117273</v>
      </c>
    </row>
    <row r="56" spans="1:8" x14ac:dyDescent="0.3">
      <c r="A56" s="2"/>
      <c r="B56" s="2" t="s">
        <v>0</v>
      </c>
      <c r="C56" s="2" t="s">
        <v>53</v>
      </c>
      <c r="D56" s="32"/>
      <c r="E56" s="2"/>
      <c r="F56" s="4">
        <f>SUM(F57:F61)</f>
        <v>-720015</v>
      </c>
      <c r="G56" s="4">
        <f>SUM(G57:G61)</f>
        <v>-1211600</v>
      </c>
      <c r="H56" s="23">
        <f>(G56-F56)/F56</f>
        <v>0.68274272063776453</v>
      </c>
    </row>
    <row r="57" spans="1:8" x14ac:dyDescent="0.3">
      <c r="A57" s="2"/>
      <c r="B57" s="2"/>
      <c r="C57" s="10" t="s">
        <v>54</v>
      </c>
      <c r="D57" s="32"/>
      <c r="E57" s="2"/>
      <c r="G57" s="11"/>
    </row>
    <row r="58" spans="1:8" x14ac:dyDescent="0.3">
      <c r="A58" s="2"/>
      <c r="B58" s="2"/>
      <c r="C58" s="10" t="s">
        <v>55</v>
      </c>
      <c r="D58" s="32"/>
      <c r="E58" s="2"/>
      <c r="F58" s="8">
        <v>-634000</v>
      </c>
      <c r="G58" s="11">
        <v>-1100000</v>
      </c>
      <c r="H58" s="21">
        <f>(G58-F58)/F58</f>
        <v>0.73501577287066244</v>
      </c>
    </row>
    <row r="59" spans="1:8" x14ac:dyDescent="0.3">
      <c r="A59" s="2"/>
      <c r="B59" s="2"/>
      <c r="C59" s="10" t="s">
        <v>56</v>
      </c>
      <c r="D59" s="32"/>
      <c r="E59" s="2"/>
      <c r="G59" s="11"/>
    </row>
    <row r="60" spans="1:8" x14ac:dyDescent="0.3">
      <c r="A60" s="2"/>
      <c r="B60" s="2"/>
      <c r="C60" s="10" t="s">
        <v>57</v>
      </c>
      <c r="D60" s="32"/>
      <c r="E60" s="2"/>
      <c r="G60" s="11"/>
    </row>
    <row r="61" spans="1:8" x14ac:dyDescent="0.3">
      <c r="B61" s="1" t="s">
        <v>58</v>
      </c>
      <c r="C61" s="10" t="s">
        <v>59</v>
      </c>
      <c r="D61" s="3"/>
      <c r="F61" s="8">
        <v>-86015</v>
      </c>
      <c r="G61" s="8">
        <v>-111600</v>
      </c>
      <c r="H61" s="21">
        <f>(G61-F61)/F61</f>
        <v>0.29744811951403827</v>
      </c>
    </row>
    <row r="62" spans="1:8" x14ac:dyDescent="0.3">
      <c r="D62" s="3"/>
      <c r="G62" s="8"/>
    </row>
    <row r="63" spans="1:8" x14ac:dyDescent="0.3">
      <c r="A63" s="2"/>
      <c r="B63" s="2" t="s">
        <v>0</v>
      </c>
      <c r="C63" s="2" t="s">
        <v>60</v>
      </c>
      <c r="D63" s="32"/>
      <c r="E63" s="2"/>
      <c r="F63" s="4">
        <f>F54+F56</f>
        <v>630549</v>
      </c>
      <c r="G63" s="4">
        <f>G54+G56</f>
        <v>905673</v>
      </c>
    </row>
    <row r="64" spans="1:8" x14ac:dyDescent="0.3">
      <c r="B64" s="1" t="s">
        <v>0</v>
      </c>
      <c r="C64" s="1" t="s">
        <v>61</v>
      </c>
      <c r="D64" s="3"/>
      <c r="F64" s="8">
        <f>SUM(F66:F66)</f>
        <v>-630549</v>
      </c>
      <c r="G64" s="8">
        <f>SUM(G66:G66)</f>
        <v>-905673</v>
      </c>
    </row>
    <row r="65" spans="1:8" x14ac:dyDescent="0.3">
      <c r="B65" s="24" t="s">
        <v>181</v>
      </c>
      <c r="D65" s="3" t="s">
        <v>180</v>
      </c>
      <c r="G65" s="8"/>
    </row>
    <row r="66" spans="1:8" x14ac:dyDescent="0.3">
      <c r="B66" s="1" t="s">
        <v>62</v>
      </c>
      <c r="C66" s="1" t="s">
        <v>63</v>
      </c>
      <c r="D66" s="3"/>
      <c r="F66" s="8">
        <v>-630549</v>
      </c>
      <c r="G66" s="8">
        <v>-905673</v>
      </c>
      <c r="H66" s="21">
        <f>(G66-F66)/F66</f>
        <v>0.43632453623746925</v>
      </c>
    </row>
    <row r="67" spans="1:8" x14ac:dyDescent="0.3">
      <c r="B67" s="1" t="s">
        <v>64</v>
      </c>
      <c r="C67" s="1" t="s">
        <v>65</v>
      </c>
      <c r="D67" s="3"/>
      <c r="F67" s="8">
        <f>F63+F64</f>
        <v>0</v>
      </c>
      <c r="G67" s="8">
        <f>G63+G64</f>
        <v>0</v>
      </c>
    </row>
    <row r="69" spans="1:8" s="15" customFormat="1" x14ac:dyDescent="0.3">
      <c r="A69" s="15" t="s">
        <v>66</v>
      </c>
      <c r="D69" s="31"/>
      <c r="F69" s="18"/>
      <c r="G69" s="18"/>
      <c r="H69" s="19"/>
    </row>
    <row r="70" spans="1:8" x14ac:dyDescent="0.3">
      <c r="D70" s="3"/>
      <c r="G70" s="8"/>
    </row>
    <row r="71" spans="1:8" x14ac:dyDescent="0.3">
      <c r="B71" s="1" t="s">
        <v>67</v>
      </c>
      <c r="C71" s="10" t="s">
        <v>68</v>
      </c>
      <c r="D71" s="9" t="s">
        <v>69</v>
      </c>
      <c r="F71" s="18">
        <v>2018</v>
      </c>
      <c r="G71" s="18">
        <v>2019</v>
      </c>
      <c r="H71" s="19" t="s">
        <v>166</v>
      </c>
    </row>
    <row r="72" spans="1:8" x14ac:dyDescent="0.3">
      <c r="B72" s="36" t="s">
        <v>70</v>
      </c>
      <c r="C72" s="36"/>
      <c r="D72" s="36"/>
      <c r="E72" s="36"/>
      <c r="F72" s="4">
        <f>F74+F77+F81+F87+F89+F94+F96+F99+F101+F103+F105+F107+F109+F111+F115+F119+F123+F125+F129+F133+F137+F141+F145+F148+F150+F156+F161+F167+F169+F179+F181+F184+F187+F190+F193+F198+F201+F204+F208+F91+F153+F163+F165+F174+F84</f>
        <v>18715936</v>
      </c>
      <c r="G72" s="4">
        <f>G74+G77+G81+G87+G89+G94+G96+G99+G101+G103+G105+G107+G109+G111+G115+G119+G123+G125+G129+G133+G137+G141+G145+G148+G150+G156+G161+G167+G169+G179+G181+G184+G187+G190+G193+G198+G201+G204+G208+G91</f>
        <v>19592026</v>
      </c>
      <c r="H72" s="23">
        <f>(G72-F72)/F72</f>
        <v>4.6809841623737122E-2</v>
      </c>
    </row>
    <row r="73" spans="1:8" x14ac:dyDescent="0.3">
      <c r="C73" s="2"/>
      <c r="D73" s="32"/>
      <c r="E73" s="2"/>
      <c r="G73" s="4"/>
    </row>
    <row r="74" spans="1:8" x14ac:dyDescent="0.3">
      <c r="B74" s="2" t="s">
        <v>71</v>
      </c>
      <c r="C74" s="2" t="s">
        <v>183</v>
      </c>
      <c r="D74" s="2"/>
      <c r="E74" s="2"/>
      <c r="F74" s="4">
        <f>SUM(F75:F76)</f>
        <v>213890</v>
      </c>
      <c r="G74" s="4">
        <f>SUM(G75:G76)</f>
        <v>199550</v>
      </c>
      <c r="H74" s="23">
        <f>(G74-F74)/F74</f>
        <v>-6.7043807564636029E-2</v>
      </c>
    </row>
    <row r="75" spans="1:8" x14ac:dyDescent="0.3">
      <c r="B75" s="10"/>
      <c r="C75" s="10" t="s">
        <v>45</v>
      </c>
      <c r="D75" s="10" t="s">
        <v>72</v>
      </c>
      <c r="E75" s="10"/>
      <c r="F75" s="8">
        <v>188890</v>
      </c>
      <c r="G75" s="11">
        <v>162550</v>
      </c>
      <c r="H75" s="19"/>
    </row>
    <row r="76" spans="1:8" x14ac:dyDescent="0.3">
      <c r="B76" s="10"/>
      <c r="C76" s="10" t="s">
        <v>47</v>
      </c>
      <c r="D76" s="10" t="s">
        <v>48</v>
      </c>
      <c r="E76" s="10"/>
      <c r="F76" s="8">
        <v>25000</v>
      </c>
      <c r="G76" s="11">
        <v>37000</v>
      </c>
      <c r="H76" s="19"/>
    </row>
    <row r="77" spans="1:8" x14ac:dyDescent="0.3">
      <c r="B77" s="2" t="s">
        <v>73</v>
      </c>
      <c r="C77" s="2" t="s">
        <v>184</v>
      </c>
      <c r="D77" s="10"/>
      <c r="E77" s="10"/>
      <c r="F77" s="4">
        <f>SUM(F78:F80)</f>
        <v>1892655</v>
      </c>
      <c r="G77" s="4">
        <f>SUM(G78:G80)</f>
        <v>2031701</v>
      </c>
      <c r="H77" s="23">
        <f>(G77-F77)/F77</f>
        <v>7.3466109777006378E-2</v>
      </c>
    </row>
    <row r="78" spans="1:8" x14ac:dyDescent="0.3">
      <c r="B78" s="2"/>
      <c r="C78" s="10" t="s">
        <v>127</v>
      </c>
      <c r="D78" s="10" t="s">
        <v>161</v>
      </c>
      <c r="E78" s="10"/>
      <c r="F78" s="8">
        <v>0</v>
      </c>
      <c r="G78" s="11">
        <v>1250</v>
      </c>
      <c r="H78" s="19"/>
    </row>
    <row r="79" spans="1:8" x14ac:dyDescent="0.3">
      <c r="B79" s="2"/>
      <c r="C79" s="10" t="s">
        <v>45</v>
      </c>
      <c r="D79" s="10" t="s">
        <v>72</v>
      </c>
      <c r="E79" s="10"/>
      <c r="F79" s="8">
        <v>1575445</v>
      </c>
      <c r="G79" s="11">
        <v>1601485</v>
      </c>
      <c r="H79" s="23"/>
    </row>
    <row r="80" spans="1:8" x14ac:dyDescent="0.3">
      <c r="B80" s="2"/>
      <c r="C80" s="10" t="s">
        <v>47</v>
      </c>
      <c r="D80" s="10" t="s">
        <v>48</v>
      </c>
      <c r="E80" s="10"/>
      <c r="F80" s="8">
        <v>317210</v>
      </c>
      <c r="G80" s="11">
        <v>428966</v>
      </c>
      <c r="H80" s="23"/>
    </row>
    <row r="81" spans="2:8" x14ac:dyDescent="0.3">
      <c r="B81" s="2" t="s">
        <v>74</v>
      </c>
      <c r="C81" s="2" t="s">
        <v>75</v>
      </c>
      <c r="D81" s="10"/>
      <c r="E81" s="10"/>
      <c r="F81" s="4">
        <f>SUM(F82:F83)</f>
        <v>128294</v>
      </c>
      <c r="G81" s="4">
        <f>SUM(G82:G83)</f>
        <v>136218</v>
      </c>
      <c r="H81" s="19"/>
    </row>
    <row r="82" spans="2:8" x14ac:dyDescent="0.3">
      <c r="B82" s="10"/>
      <c r="C82" s="10" t="s">
        <v>49</v>
      </c>
      <c r="D82" s="10" t="s">
        <v>44</v>
      </c>
      <c r="E82" s="10"/>
      <c r="F82" s="8">
        <v>128294</v>
      </c>
      <c r="G82" s="11">
        <v>106218</v>
      </c>
      <c r="H82" s="23">
        <f>(G82-F82)/F82</f>
        <v>-0.17207351863688092</v>
      </c>
    </row>
    <row r="83" spans="2:8" x14ac:dyDescent="0.3">
      <c r="B83" s="10"/>
      <c r="C83" s="10" t="s">
        <v>49</v>
      </c>
      <c r="D83" s="10" t="s">
        <v>162</v>
      </c>
      <c r="E83" s="10"/>
      <c r="G83" s="11">
        <v>30000</v>
      </c>
      <c r="H83" s="19"/>
    </row>
    <row r="84" spans="2:8" x14ac:dyDescent="0.3">
      <c r="B84" s="22" t="s">
        <v>76</v>
      </c>
      <c r="C84" s="10"/>
      <c r="D84" s="2" t="s">
        <v>77</v>
      </c>
      <c r="E84" s="10"/>
      <c r="F84" s="4">
        <f>SUM(F85:F86)</f>
        <v>486000</v>
      </c>
      <c r="G84" s="4">
        <f>SUM(G85:G86)</f>
        <v>0</v>
      </c>
      <c r="H84" s="23">
        <f>(G84-F84)/F84</f>
        <v>-1</v>
      </c>
    </row>
    <row r="85" spans="2:8" x14ac:dyDescent="0.3">
      <c r="B85" s="10"/>
      <c r="C85" s="10"/>
      <c r="D85" s="10" t="s">
        <v>72</v>
      </c>
      <c r="E85" s="10"/>
      <c r="F85" s="8">
        <v>170600</v>
      </c>
      <c r="G85" s="11"/>
      <c r="H85" s="19"/>
    </row>
    <row r="86" spans="2:8" x14ac:dyDescent="0.3">
      <c r="B86" s="10"/>
      <c r="C86" s="10"/>
      <c r="D86" s="10" t="s">
        <v>48</v>
      </c>
      <c r="E86" s="10"/>
      <c r="F86" s="8">
        <v>315400</v>
      </c>
      <c r="G86" s="11"/>
      <c r="H86" s="19"/>
    </row>
    <row r="87" spans="2:8" x14ac:dyDescent="0.3">
      <c r="B87" s="2" t="s">
        <v>78</v>
      </c>
      <c r="C87" s="2" t="s">
        <v>79</v>
      </c>
      <c r="D87" s="10"/>
      <c r="E87" s="10"/>
      <c r="F87" s="4">
        <f>F88</f>
        <v>150000</v>
      </c>
      <c r="G87" s="4">
        <f>G88</f>
        <v>155000</v>
      </c>
      <c r="H87" s="23">
        <f>(G87-F87)/F87</f>
        <v>3.3333333333333333E-2</v>
      </c>
    </row>
    <row r="88" spans="2:8" x14ac:dyDescent="0.3">
      <c r="B88" s="10"/>
      <c r="C88" s="10" t="s">
        <v>80</v>
      </c>
      <c r="D88" s="10" t="s">
        <v>81</v>
      </c>
      <c r="E88" s="10"/>
      <c r="F88" s="8">
        <v>150000</v>
      </c>
      <c r="G88" s="11">
        <v>155000</v>
      </c>
      <c r="H88" s="19"/>
    </row>
    <row r="89" spans="2:8" x14ac:dyDescent="0.3">
      <c r="B89" s="2" t="s">
        <v>83</v>
      </c>
      <c r="C89" s="2" t="s">
        <v>84</v>
      </c>
      <c r="D89" s="10"/>
      <c r="E89" s="10"/>
      <c r="F89" s="4">
        <f>F90</f>
        <v>1000</v>
      </c>
      <c r="G89" s="4">
        <f>G90</f>
        <v>3000</v>
      </c>
      <c r="H89" s="23">
        <f>(G89-F89)/F89</f>
        <v>2</v>
      </c>
    </row>
    <row r="90" spans="2:8" x14ac:dyDescent="0.3">
      <c r="B90" s="10"/>
      <c r="C90" s="10" t="s">
        <v>80</v>
      </c>
      <c r="D90" s="10" t="s">
        <v>81</v>
      </c>
      <c r="E90" s="10"/>
      <c r="F90" s="8">
        <v>1000</v>
      </c>
      <c r="G90" s="11">
        <v>3000</v>
      </c>
      <c r="H90" s="19"/>
    </row>
    <row r="91" spans="2:8" x14ac:dyDescent="0.3">
      <c r="B91" s="2" t="s">
        <v>82</v>
      </c>
      <c r="C91" s="2" t="s">
        <v>163</v>
      </c>
      <c r="D91" s="10"/>
      <c r="E91" s="10"/>
      <c r="F91" s="4">
        <f>SUM(F92:F93)</f>
        <v>10600</v>
      </c>
      <c r="G91" s="4">
        <f>SUM(G92:G93)</f>
        <v>14100</v>
      </c>
      <c r="H91" s="23">
        <f>(G91-F91)/F91</f>
        <v>0.330188679245283</v>
      </c>
    </row>
    <row r="92" spans="2:8" x14ac:dyDescent="0.3">
      <c r="B92" s="10"/>
      <c r="C92" s="10" t="s">
        <v>80</v>
      </c>
      <c r="D92" s="10" t="s">
        <v>81</v>
      </c>
      <c r="E92" s="10"/>
      <c r="F92" s="8">
        <v>3500</v>
      </c>
      <c r="G92" s="11">
        <v>3500</v>
      </c>
      <c r="H92" s="19"/>
    </row>
    <row r="93" spans="2:8" x14ac:dyDescent="0.3">
      <c r="B93" s="10"/>
      <c r="C93" s="10" t="s">
        <v>47</v>
      </c>
      <c r="D93" s="10" t="s">
        <v>48</v>
      </c>
      <c r="E93" s="10"/>
      <c r="F93" s="8">
        <v>7100</v>
      </c>
      <c r="G93" s="11">
        <v>10600</v>
      </c>
      <c r="H93" s="19"/>
    </row>
    <row r="94" spans="2:8" x14ac:dyDescent="0.3">
      <c r="B94" s="2" t="s">
        <v>182</v>
      </c>
      <c r="C94" s="2" t="s">
        <v>85</v>
      </c>
      <c r="D94" s="10"/>
      <c r="E94" s="10"/>
      <c r="F94" s="4">
        <f>F95</f>
        <v>40000</v>
      </c>
      <c r="G94" s="4">
        <f>G95</f>
        <v>46600</v>
      </c>
      <c r="H94" s="23">
        <f>(G94-F94)/F94</f>
        <v>0.16500000000000001</v>
      </c>
    </row>
    <row r="95" spans="2:8" x14ac:dyDescent="0.3">
      <c r="B95" s="10"/>
      <c r="C95" s="10" t="s">
        <v>47</v>
      </c>
      <c r="D95" s="10" t="s">
        <v>48</v>
      </c>
      <c r="E95" s="10"/>
      <c r="F95" s="8">
        <v>40000</v>
      </c>
      <c r="G95" s="11">
        <v>46600</v>
      </c>
      <c r="H95" s="19"/>
    </row>
    <row r="96" spans="2:8" x14ac:dyDescent="0.3">
      <c r="B96" s="2" t="s">
        <v>86</v>
      </c>
      <c r="C96" s="2" t="s">
        <v>87</v>
      </c>
      <c r="D96" s="10"/>
      <c r="E96" s="10"/>
      <c r="F96" s="4">
        <f>SUM(F97:F98)</f>
        <v>35760</v>
      </c>
      <c r="G96" s="4">
        <f>SUM(G97:G98)</f>
        <v>50560</v>
      </c>
      <c r="H96" s="23">
        <f>(G96-F96)/F96</f>
        <v>0.41387024608501116</v>
      </c>
    </row>
    <row r="97" spans="2:8" x14ac:dyDescent="0.3">
      <c r="B97" s="10"/>
      <c r="C97" s="10" t="s">
        <v>45</v>
      </c>
      <c r="D97" s="10" t="s">
        <v>72</v>
      </c>
      <c r="E97" s="10"/>
      <c r="F97" s="8">
        <v>17400</v>
      </c>
      <c r="G97" s="11">
        <v>18740</v>
      </c>
      <c r="H97" s="19"/>
    </row>
    <row r="98" spans="2:8" x14ac:dyDescent="0.3">
      <c r="B98" s="10"/>
      <c r="C98" s="10" t="s">
        <v>47</v>
      </c>
      <c r="D98" s="10" t="s">
        <v>48</v>
      </c>
      <c r="E98" s="10"/>
      <c r="F98" s="8">
        <v>18360</v>
      </c>
      <c r="G98" s="11">
        <v>31820</v>
      </c>
      <c r="H98" s="19"/>
    </row>
    <row r="99" spans="2:8" x14ac:dyDescent="0.3">
      <c r="B99" s="2" t="s">
        <v>88</v>
      </c>
      <c r="C99" s="2" t="s">
        <v>89</v>
      </c>
      <c r="D99" s="10"/>
      <c r="E99" s="10"/>
      <c r="F99" s="4">
        <f>F100</f>
        <v>246600</v>
      </c>
      <c r="G99" s="4">
        <f>G100</f>
        <v>253496</v>
      </c>
      <c r="H99" s="23">
        <f>(G99-F99)/F99</f>
        <v>2.7964314679643148E-2</v>
      </c>
    </row>
    <row r="100" spans="2:8" x14ac:dyDescent="0.3">
      <c r="B100" s="10"/>
      <c r="C100" s="10" t="s">
        <v>47</v>
      </c>
      <c r="D100" s="10" t="s">
        <v>185</v>
      </c>
      <c r="E100" s="10"/>
      <c r="F100" s="8">
        <v>246600</v>
      </c>
      <c r="G100" s="11">
        <v>253496</v>
      </c>
      <c r="H100" s="19"/>
    </row>
    <row r="101" spans="2:8" x14ac:dyDescent="0.3">
      <c r="B101" s="2" t="s">
        <v>90</v>
      </c>
      <c r="C101" s="2" t="s">
        <v>91</v>
      </c>
      <c r="D101" s="10"/>
      <c r="E101" s="10"/>
      <c r="F101" s="4">
        <f>F102</f>
        <v>237600</v>
      </c>
      <c r="G101" s="4">
        <f>G102</f>
        <v>250000</v>
      </c>
      <c r="H101" s="23">
        <f>(G101-F101)/F101</f>
        <v>5.2188552188552187E-2</v>
      </c>
    </row>
    <row r="102" spans="2:8" x14ac:dyDescent="0.3">
      <c r="B102" s="10"/>
      <c r="C102" s="10" t="s">
        <v>80</v>
      </c>
      <c r="D102" s="10" t="s">
        <v>81</v>
      </c>
      <c r="E102" s="10"/>
      <c r="F102" s="8">
        <v>237600</v>
      </c>
      <c r="G102" s="11">
        <v>250000</v>
      </c>
      <c r="H102" s="19"/>
    </row>
    <row r="103" spans="2:8" x14ac:dyDescent="0.3">
      <c r="B103" s="2" t="s">
        <v>92</v>
      </c>
      <c r="C103" s="2" t="s">
        <v>93</v>
      </c>
      <c r="D103" s="10"/>
      <c r="E103" s="10"/>
      <c r="F103" s="4">
        <f>F104</f>
        <v>56300</v>
      </c>
      <c r="G103" s="4">
        <f>G104</f>
        <v>89000</v>
      </c>
      <c r="H103" s="23">
        <f>(G103-F103)/F103</f>
        <v>0.58081705150976914</v>
      </c>
    </row>
    <row r="104" spans="2:8" x14ac:dyDescent="0.3">
      <c r="B104" s="10"/>
      <c r="C104" s="10" t="s">
        <v>47</v>
      </c>
      <c r="D104" s="10" t="s">
        <v>48</v>
      </c>
      <c r="E104" s="10"/>
      <c r="F104" s="8">
        <v>56300</v>
      </c>
      <c r="G104" s="11">
        <v>89000</v>
      </c>
      <c r="H104" s="19"/>
    </row>
    <row r="105" spans="2:8" x14ac:dyDescent="0.3">
      <c r="B105" s="2" t="s">
        <v>94</v>
      </c>
      <c r="C105" s="2" t="s">
        <v>95</v>
      </c>
      <c r="D105" s="10"/>
      <c r="E105" s="10"/>
      <c r="F105" s="4">
        <f>F106</f>
        <v>350000</v>
      </c>
      <c r="G105" s="4">
        <f>G106</f>
        <v>350000</v>
      </c>
      <c r="H105" s="23">
        <f>(G105-F105)/F105</f>
        <v>0</v>
      </c>
    </row>
    <row r="106" spans="2:8" x14ac:dyDescent="0.3">
      <c r="B106" s="10"/>
      <c r="C106" s="10" t="s">
        <v>47</v>
      </c>
      <c r="D106" s="10" t="s">
        <v>48</v>
      </c>
      <c r="E106" s="10"/>
      <c r="F106" s="8">
        <v>350000</v>
      </c>
      <c r="G106" s="11">
        <v>350000</v>
      </c>
      <c r="H106" s="19"/>
    </row>
    <row r="107" spans="2:8" x14ac:dyDescent="0.3">
      <c r="B107" s="2" t="s">
        <v>96</v>
      </c>
      <c r="C107" s="2" t="s">
        <v>97</v>
      </c>
      <c r="D107" s="10"/>
      <c r="E107" s="10"/>
      <c r="F107" s="4">
        <f>F108</f>
        <v>44000</v>
      </c>
      <c r="G107" s="4">
        <f>G108</f>
        <v>50000</v>
      </c>
      <c r="H107" s="23">
        <f>(G107-F107)/F107</f>
        <v>0.13636363636363635</v>
      </c>
    </row>
    <row r="108" spans="2:8" x14ac:dyDescent="0.3">
      <c r="B108" s="10"/>
      <c r="C108" s="10" t="s">
        <v>47</v>
      </c>
      <c r="D108" s="10" t="s">
        <v>48</v>
      </c>
      <c r="E108" s="10"/>
      <c r="F108" s="8">
        <v>44000</v>
      </c>
      <c r="G108" s="11">
        <v>50000</v>
      </c>
      <c r="H108" s="19"/>
    </row>
    <row r="109" spans="2:8" x14ac:dyDescent="0.3">
      <c r="B109" s="2" t="s">
        <v>98</v>
      </c>
      <c r="C109" s="2" t="s">
        <v>99</v>
      </c>
      <c r="D109" s="10"/>
      <c r="E109" s="10"/>
      <c r="F109" s="4">
        <f>F110</f>
        <v>153710</v>
      </c>
      <c r="G109" s="4">
        <f>G110</f>
        <v>160000</v>
      </c>
      <c r="H109" s="23">
        <f>(G109-F109)/F109</f>
        <v>4.0921215275518834E-2</v>
      </c>
    </row>
    <row r="110" spans="2:8" x14ac:dyDescent="0.3">
      <c r="B110" s="10"/>
      <c r="C110" s="10" t="s">
        <v>47</v>
      </c>
      <c r="D110" s="10" t="s">
        <v>48</v>
      </c>
      <c r="E110" s="10"/>
      <c r="F110" s="8">
        <v>153710</v>
      </c>
      <c r="G110" s="11">
        <v>160000</v>
      </c>
      <c r="H110" s="19"/>
    </row>
    <row r="111" spans="2:8" x14ac:dyDescent="0.3">
      <c r="B111" s="2" t="s">
        <v>100</v>
      </c>
      <c r="C111" s="2" t="s">
        <v>101</v>
      </c>
      <c r="D111" s="2"/>
      <c r="E111" s="2"/>
      <c r="F111" s="4">
        <f>SUM(F112:F114)</f>
        <v>897710</v>
      </c>
      <c r="G111" s="4">
        <f>SUM(G112:G114)</f>
        <v>1075625</v>
      </c>
      <c r="H111" s="23">
        <f>(G111-F111)/F111</f>
        <v>0.19818761069833243</v>
      </c>
    </row>
    <row r="112" spans="2:8" x14ac:dyDescent="0.3">
      <c r="B112" s="10"/>
      <c r="C112" s="10" t="s">
        <v>45</v>
      </c>
      <c r="D112" s="10" t="s">
        <v>72</v>
      </c>
      <c r="E112" s="10"/>
      <c r="F112" s="8">
        <v>505530</v>
      </c>
      <c r="G112" s="11">
        <v>609870</v>
      </c>
      <c r="H112" s="23"/>
    </row>
    <row r="113" spans="2:8" x14ac:dyDescent="0.3">
      <c r="B113" s="10"/>
      <c r="C113" s="10" t="s">
        <v>47</v>
      </c>
      <c r="D113" s="10" t="s">
        <v>48</v>
      </c>
      <c r="E113" s="10"/>
      <c r="F113" s="8">
        <v>391180</v>
      </c>
      <c r="G113" s="11">
        <v>463880</v>
      </c>
      <c r="H113" s="23"/>
    </row>
    <row r="114" spans="2:8" x14ac:dyDescent="0.3">
      <c r="B114" s="10"/>
      <c r="C114" s="10" t="s">
        <v>49</v>
      </c>
      <c r="D114" s="10" t="s">
        <v>44</v>
      </c>
      <c r="E114" s="10"/>
      <c r="F114" s="8">
        <v>1000</v>
      </c>
      <c r="G114" s="11">
        <v>1875</v>
      </c>
      <c r="H114" s="19"/>
    </row>
    <row r="115" spans="2:8" x14ac:dyDescent="0.3">
      <c r="B115" s="2" t="s">
        <v>102</v>
      </c>
      <c r="C115" s="2" t="s">
        <v>103</v>
      </c>
      <c r="D115" s="10"/>
      <c r="E115" s="10"/>
      <c r="F115" s="4">
        <f>SUM(F116:F118)</f>
        <v>7180</v>
      </c>
      <c r="G115" s="4">
        <f>SUM(G116:G118)</f>
        <v>7300</v>
      </c>
      <c r="H115" s="23">
        <f>(G115-F115)/F115</f>
        <v>1.6713091922005572E-2</v>
      </c>
    </row>
    <row r="116" spans="2:8" x14ac:dyDescent="0.3">
      <c r="B116" s="10"/>
      <c r="C116" s="10" t="s">
        <v>80</v>
      </c>
      <c r="D116" s="10" t="s">
        <v>81</v>
      </c>
      <c r="E116" s="10"/>
      <c r="F116" s="8">
        <v>1830</v>
      </c>
      <c r="G116" s="11">
        <v>1800</v>
      </c>
      <c r="H116" s="19"/>
    </row>
    <row r="117" spans="2:8" x14ac:dyDescent="0.3">
      <c r="B117" s="10"/>
      <c r="C117" s="10" t="s">
        <v>45</v>
      </c>
      <c r="D117" s="10" t="s">
        <v>72</v>
      </c>
      <c r="E117" s="10"/>
      <c r="F117" s="8">
        <v>4950</v>
      </c>
      <c r="G117" s="11">
        <v>5090</v>
      </c>
      <c r="H117" s="19"/>
    </row>
    <row r="118" spans="2:8" x14ac:dyDescent="0.3">
      <c r="B118" s="10"/>
      <c r="C118" s="10" t="s">
        <v>47</v>
      </c>
      <c r="D118" s="10" t="s">
        <v>48</v>
      </c>
      <c r="E118" s="10"/>
      <c r="F118" s="8">
        <v>400</v>
      </c>
      <c r="G118" s="11">
        <v>410</v>
      </c>
      <c r="H118" s="19"/>
    </row>
    <row r="119" spans="2:8" x14ac:dyDescent="0.3">
      <c r="B119" s="2" t="s">
        <v>104</v>
      </c>
      <c r="C119" s="2" t="s">
        <v>105</v>
      </c>
      <c r="D119" s="10"/>
      <c r="E119" s="10"/>
      <c r="F119" s="4">
        <f>SUM(F120:F122)</f>
        <v>525850</v>
      </c>
      <c r="G119" s="4">
        <f>SUM(G120:G122)</f>
        <v>531700</v>
      </c>
      <c r="H119" s="23">
        <f>(G119-F119)/F119</f>
        <v>1.1124845488257108E-2</v>
      </c>
    </row>
    <row r="120" spans="2:8" x14ac:dyDescent="0.3">
      <c r="B120" s="10"/>
      <c r="C120" s="10" t="s">
        <v>80</v>
      </c>
      <c r="D120" s="10" t="s">
        <v>81</v>
      </c>
      <c r="E120" s="10"/>
      <c r="F120" s="8">
        <v>216100</v>
      </c>
      <c r="G120" s="11">
        <v>225000</v>
      </c>
      <c r="H120" s="19"/>
    </row>
    <row r="121" spans="2:8" x14ac:dyDescent="0.3">
      <c r="B121" s="10"/>
      <c r="C121" s="10" t="s">
        <v>45</v>
      </c>
      <c r="D121" s="10" t="s">
        <v>72</v>
      </c>
      <c r="E121" s="10"/>
      <c r="F121" s="8">
        <v>179160</v>
      </c>
      <c r="G121" s="11">
        <v>189350</v>
      </c>
      <c r="H121" s="19"/>
    </row>
    <row r="122" spans="2:8" x14ac:dyDescent="0.3">
      <c r="B122" s="10"/>
      <c r="C122" s="10" t="s">
        <v>47</v>
      </c>
      <c r="D122" s="10" t="s">
        <v>48</v>
      </c>
      <c r="E122" s="10"/>
      <c r="F122" s="8">
        <v>130590</v>
      </c>
      <c r="G122" s="11">
        <v>117350</v>
      </c>
      <c r="H122" s="19"/>
    </row>
    <row r="123" spans="2:8" x14ac:dyDescent="0.3">
      <c r="B123" s="2" t="s">
        <v>106</v>
      </c>
      <c r="C123" s="2" t="s">
        <v>107</v>
      </c>
      <c r="D123" s="10"/>
      <c r="E123" s="10"/>
      <c r="F123" s="4">
        <f>F124</f>
        <v>16380</v>
      </c>
      <c r="G123" s="4">
        <f>G124</f>
        <v>16500</v>
      </c>
      <c r="H123" s="23">
        <f>(G123-F123)/F123</f>
        <v>7.326007326007326E-3</v>
      </c>
    </row>
    <row r="124" spans="2:8" x14ac:dyDescent="0.3">
      <c r="B124" s="10"/>
      <c r="C124" s="10" t="s">
        <v>47</v>
      </c>
      <c r="D124" s="10" t="s">
        <v>48</v>
      </c>
      <c r="E124" s="10"/>
      <c r="F124" s="8">
        <v>16380</v>
      </c>
      <c r="G124" s="11">
        <v>16500</v>
      </c>
      <c r="H124" s="19"/>
    </row>
    <row r="125" spans="2:8" x14ac:dyDescent="0.3">
      <c r="B125" s="2" t="s">
        <v>108</v>
      </c>
      <c r="C125" s="2" t="s">
        <v>109</v>
      </c>
      <c r="D125" s="10"/>
      <c r="E125" s="10"/>
      <c r="F125" s="4">
        <f>SUM(F126:F128)</f>
        <v>128030</v>
      </c>
      <c r="G125" s="4">
        <f>SUM(G126:G128)</f>
        <v>164365</v>
      </c>
      <c r="H125" s="23">
        <f>(G125-F125)/F125</f>
        <v>0.28380067171756618</v>
      </c>
    </row>
    <row r="126" spans="2:8" x14ac:dyDescent="0.3">
      <c r="B126" s="10"/>
      <c r="C126" s="10" t="s">
        <v>80</v>
      </c>
      <c r="D126" s="10" t="s">
        <v>81</v>
      </c>
      <c r="E126" s="10"/>
      <c r="F126" s="8">
        <v>7000</v>
      </c>
      <c r="G126" s="11">
        <v>7000</v>
      </c>
      <c r="H126" s="19"/>
    </row>
    <row r="127" spans="2:8" x14ac:dyDescent="0.3">
      <c r="B127" s="10"/>
      <c r="C127" s="10" t="s">
        <v>45</v>
      </c>
      <c r="D127" s="10" t="s">
        <v>72</v>
      </c>
      <c r="E127" s="10"/>
      <c r="F127" s="8">
        <v>98645</v>
      </c>
      <c r="G127" s="11">
        <v>131665</v>
      </c>
      <c r="H127" s="19"/>
    </row>
    <row r="128" spans="2:8" x14ac:dyDescent="0.3">
      <c r="B128" s="10"/>
      <c r="C128" s="10" t="s">
        <v>47</v>
      </c>
      <c r="D128" s="10" t="s">
        <v>48</v>
      </c>
      <c r="E128" s="10"/>
      <c r="F128" s="8">
        <v>22385</v>
      </c>
      <c r="G128" s="11">
        <v>25700</v>
      </c>
      <c r="H128" s="19"/>
    </row>
    <row r="129" spans="2:8" x14ac:dyDescent="0.3">
      <c r="B129" s="2" t="s">
        <v>110</v>
      </c>
      <c r="C129" s="2" t="s">
        <v>111</v>
      </c>
      <c r="D129" s="10"/>
      <c r="E129" s="10"/>
      <c r="F129" s="4">
        <f>SUM(F130:F132)</f>
        <v>120485</v>
      </c>
      <c r="G129" s="4">
        <f>SUM(G130:G132)</f>
        <v>121700</v>
      </c>
      <c r="H129" s="23">
        <f>(G129-F129)/F129</f>
        <v>1.0084242851807279E-2</v>
      </c>
    </row>
    <row r="130" spans="2:8" x14ac:dyDescent="0.3">
      <c r="B130" s="10"/>
      <c r="C130" s="10" t="s">
        <v>80</v>
      </c>
      <c r="D130" s="10" t="s">
        <v>81</v>
      </c>
      <c r="E130" s="10"/>
      <c r="F130" s="8">
        <v>18435</v>
      </c>
      <c r="G130" s="11">
        <v>10000</v>
      </c>
      <c r="H130" s="19"/>
    </row>
    <row r="131" spans="2:8" x14ac:dyDescent="0.3">
      <c r="B131" s="10"/>
      <c r="C131" s="10" t="s">
        <v>45</v>
      </c>
      <c r="D131" s="10" t="s">
        <v>72</v>
      </c>
      <c r="E131" s="10"/>
      <c r="F131" s="8">
        <v>0</v>
      </c>
      <c r="G131" s="11">
        <v>4700</v>
      </c>
      <c r="H131" s="19"/>
    </row>
    <row r="132" spans="2:8" x14ac:dyDescent="0.3">
      <c r="B132" s="10"/>
      <c r="C132" s="10" t="s">
        <v>47</v>
      </c>
      <c r="D132" s="10" t="s">
        <v>48</v>
      </c>
      <c r="E132" s="10"/>
      <c r="F132" s="8">
        <v>102050</v>
      </c>
      <c r="G132" s="11">
        <v>107000</v>
      </c>
      <c r="H132" s="19"/>
    </row>
    <row r="133" spans="2:8" x14ac:dyDescent="0.3">
      <c r="B133" s="2" t="s">
        <v>112</v>
      </c>
      <c r="C133" s="2" t="s">
        <v>113</v>
      </c>
      <c r="D133" s="10"/>
      <c r="E133" s="10"/>
      <c r="F133" s="4">
        <f>SUM(F134:F136)</f>
        <v>527245</v>
      </c>
      <c r="G133" s="4">
        <f>SUM(G134:G136)</f>
        <v>542445</v>
      </c>
      <c r="H133" s="23">
        <f>(G133-F133)/F133</f>
        <v>2.8829102220030538E-2</v>
      </c>
    </row>
    <row r="134" spans="2:8" x14ac:dyDescent="0.3">
      <c r="B134" s="10"/>
      <c r="C134" s="10" t="s">
        <v>80</v>
      </c>
      <c r="D134" s="10" t="s">
        <v>81</v>
      </c>
      <c r="E134" s="10"/>
      <c r="F134" s="8">
        <v>320</v>
      </c>
      <c r="G134" s="11">
        <v>320</v>
      </c>
      <c r="H134" s="19"/>
    </row>
    <row r="135" spans="2:8" x14ac:dyDescent="0.3">
      <c r="B135" s="10"/>
      <c r="C135" s="10" t="s">
        <v>45</v>
      </c>
      <c r="D135" s="10" t="s">
        <v>72</v>
      </c>
      <c r="E135" s="10"/>
      <c r="F135" s="8">
        <v>352310</v>
      </c>
      <c r="G135" s="11">
        <v>374634</v>
      </c>
      <c r="H135" s="19"/>
    </row>
    <row r="136" spans="2:8" x14ac:dyDescent="0.3">
      <c r="B136" s="10"/>
      <c r="C136" s="10" t="s">
        <v>47</v>
      </c>
      <c r="D136" s="10" t="s">
        <v>48</v>
      </c>
      <c r="E136" s="10"/>
      <c r="F136" s="8">
        <v>174615</v>
      </c>
      <c r="G136" s="11">
        <v>167491</v>
      </c>
      <c r="H136" s="19"/>
    </row>
    <row r="137" spans="2:8" x14ac:dyDescent="0.3">
      <c r="B137" s="2" t="s">
        <v>114</v>
      </c>
      <c r="C137" s="2" t="s">
        <v>115</v>
      </c>
      <c r="D137" s="2"/>
      <c r="E137" s="2"/>
      <c r="F137" s="4">
        <f>SUM(F138:F140)</f>
        <v>585325</v>
      </c>
      <c r="G137" s="4">
        <f>SUM(G138:G140)</f>
        <v>603660</v>
      </c>
      <c r="H137" s="23">
        <f>(G137-F137)/F137</f>
        <v>3.1324477854183574E-2</v>
      </c>
    </row>
    <row r="138" spans="2:8" x14ac:dyDescent="0.3">
      <c r="B138" s="10"/>
      <c r="C138" s="10" t="s">
        <v>80</v>
      </c>
      <c r="D138" s="10" t="s">
        <v>81</v>
      </c>
      <c r="E138" s="10"/>
      <c r="F138" s="8">
        <v>92960</v>
      </c>
      <c r="G138" s="11">
        <v>114000</v>
      </c>
      <c r="H138" s="19"/>
    </row>
    <row r="139" spans="2:8" x14ac:dyDescent="0.3">
      <c r="B139" s="10"/>
      <c r="C139" s="10" t="s">
        <v>45</v>
      </c>
      <c r="D139" s="10" t="s">
        <v>72</v>
      </c>
      <c r="E139" s="10"/>
      <c r="F139" s="8">
        <v>339800</v>
      </c>
      <c r="G139" s="11">
        <v>337595</v>
      </c>
      <c r="H139" s="19"/>
    </row>
    <row r="140" spans="2:8" x14ac:dyDescent="0.3">
      <c r="B140" s="10"/>
      <c r="C140" s="10" t="s">
        <v>47</v>
      </c>
      <c r="D140" s="10" t="s">
        <v>48</v>
      </c>
      <c r="E140" s="10"/>
      <c r="F140" s="8">
        <v>152565</v>
      </c>
      <c r="G140" s="11">
        <v>152065</v>
      </c>
      <c r="H140" s="19"/>
    </row>
    <row r="141" spans="2:8" x14ac:dyDescent="0.3">
      <c r="B141" s="2" t="s">
        <v>116</v>
      </c>
      <c r="C141" s="2" t="s">
        <v>117</v>
      </c>
      <c r="D141" s="2"/>
      <c r="E141" s="2"/>
      <c r="F141" s="4">
        <f>SUM(F142:F144)</f>
        <v>221160</v>
      </c>
      <c r="G141" s="4">
        <f>SUM(G142:G144)</f>
        <v>250000</v>
      </c>
      <c r="H141" s="23">
        <f>(G141-F141)/F141</f>
        <v>0.13040332790739737</v>
      </c>
    </row>
    <row r="142" spans="2:8" x14ac:dyDescent="0.3">
      <c r="B142" s="10"/>
      <c r="C142" s="10" t="s">
        <v>80</v>
      </c>
      <c r="D142" s="10" t="s">
        <v>81</v>
      </c>
      <c r="E142" s="10"/>
      <c r="F142" s="8">
        <v>95000</v>
      </c>
      <c r="G142" s="11">
        <v>100000</v>
      </c>
      <c r="H142" s="19"/>
    </row>
    <row r="143" spans="2:8" x14ac:dyDescent="0.3">
      <c r="B143" s="10"/>
      <c r="C143" s="10" t="s">
        <v>45</v>
      </c>
      <c r="D143" s="10" t="s">
        <v>72</v>
      </c>
      <c r="E143" s="10"/>
      <c r="F143" s="8">
        <v>90850</v>
      </c>
      <c r="G143" s="11">
        <v>96740</v>
      </c>
      <c r="H143" s="19"/>
    </row>
    <row r="144" spans="2:8" x14ac:dyDescent="0.3">
      <c r="B144" s="10"/>
      <c r="C144" s="10" t="s">
        <v>47</v>
      </c>
      <c r="D144" s="10" t="s">
        <v>48</v>
      </c>
      <c r="E144" s="10"/>
      <c r="F144" s="8">
        <v>35310</v>
      </c>
      <c r="G144" s="11">
        <v>53260</v>
      </c>
      <c r="H144" s="19"/>
    </row>
    <row r="145" spans="2:8" x14ac:dyDescent="0.3">
      <c r="B145" s="2" t="s">
        <v>118</v>
      </c>
      <c r="C145" s="2" t="s">
        <v>119</v>
      </c>
      <c r="D145" s="10"/>
      <c r="E145" s="10"/>
      <c r="F145" s="4">
        <f>SUM(F146:F147)</f>
        <v>18970</v>
      </c>
      <c r="G145" s="4">
        <f>SUM(G146:G147)</f>
        <v>17650</v>
      </c>
      <c r="H145" s="23">
        <f>(G145-F145)/F145</f>
        <v>-6.958355297838692E-2</v>
      </c>
    </row>
    <row r="146" spans="2:8" x14ac:dyDescent="0.3">
      <c r="B146" s="10"/>
      <c r="C146" s="10" t="s">
        <v>80</v>
      </c>
      <c r="D146" s="10" t="s">
        <v>81</v>
      </c>
      <c r="E146" s="10"/>
      <c r="F146" s="8">
        <v>3000</v>
      </c>
      <c r="G146" s="11">
        <v>5000</v>
      </c>
      <c r="H146" s="19"/>
    </row>
    <row r="147" spans="2:8" x14ac:dyDescent="0.3">
      <c r="B147" s="10"/>
      <c r="C147" s="10" t="s">
        <v>47</v>
      </c>
      <c r="D147" s="10" t="s">
        <v>48</v>
      </c>
      <c r="E147" s="10"/>
      <c r="F147" s="8">
        <v>15970</v>
      </c>
      <c r="G147" s="11">
        <v>12650</v>
      </c>
      <c r="H147" s="19"/>
    </row>
    <row r="148" spans="2:8" x14ac:dyDescent="0.3">
      <c r="B148" s="2" t="s">
        <v>120</v>
      </c>
      <c r="C148" s="2" t="s">
        <v>121</v>
      </c>
      <c r="D148" s="10"/>
      <c r="E148" s="10"/>
      <c r="F148" s="4">
        <f>F149</f>
        <v>28000</v>
      </c>
      <c r="G148" s="4">
        <f>G149</f>
        <v>28000</v>
      </c>
      <c r="H148" s="23">
        <f>(G148-F148)/F148</f>
        <v>0</v>
      </c>
    </row>
    <row r="149" spans="2:8" x14ac:dyDescent="0.3">
      <c r="B149" s="10"/>
      <c r="C149" s="10" t="s">
        <v>47</v>
      </c>
      <c r="D149" s="10" t="s">
        <v>48</v>
      </c>
      <c r="E149" s="10"/>
      <c r="F149" s="8">
        <v>28000</v>
      </c>
      <c r="G149" s="11">
        <v>28000</v>
      </c>
      <c r="H149" s="19"/>
    </row>
    <row r="150" spans="2:8" x14ac:dyDescent="0.3">
      <c r="B150" s="2" t="s">
        <v>122</v>
      </c>
      <c r="C150" s="2" t="s">
        <v>123</v>
      </c>
      <c r="D150" s="10"/>
      <c r="E150" s="10"/>
      <c r="F150" s="4">
        <f>SUM(F151:F152)</f>
        <v>2671626</v>
      </c>
      <c r="G150" s="4">
        <f>SUM(G151:G152)</f>
        <v>3097107</v>
      </c>
      <c r="H150" s="23">
        <f>(G150-F150)/F150</f>
        <v>0.15925919271634578</v>
      </c>
    </row>
    <row r="151" spans="2:8" x14ac:dyDescent="0.3">
      <c r="B151" s="10"/>
      <c r="C151" s="10" t="s">
        <v>45</v>
      </c>
      <c r="D151" s="10" t="s">
        <v>72</v>
      </c>
      <c r="E151" s="10"/>
      <c r="F151" s="8">
        <v>2305195</v>
      </c>
      <c r="G151" s="11">
        <v>2606117</v>
      </c>
      <c r="H151" s="19"/>
    </row>
    <row r="152" spans="2:8" x14ac:dyDescent="0.3">
      <c r="B152" s="10"/>
      <c r="C152" s="10" t="s">
        <v>47</v>
      </c>
      <c r="D152" s="10" t="s">
        <v>48</v>
      </c>
      <c r="E152" s="10"/>
      <c r="F152" s="8">
        <v>366431</v>
      </c>
      <c r="G152" s="11">
        <v>490990</v>
      </c>
      <c r="H152" s="19"/>
    </row>
    <row r="153" spans="2:8" x14ac:dyDescent="0.3">
      <c r="B153" s="22" t="s">
        <v>168</v>
      </c>
      <c r="C153" s="10"/>
      <c r="D153" s="2" t="s">
        <v>169</v>
      </c>
      <c r="E153" s="2"/>
      <c r="F153" s="4">
        <f>SUM(F154:F155)</f>
        <v>68100</v>
      </c>
      <c r="G153" s="4">
        <f>SUM(G154:G155)</f>
        <v>0</v>
      </c>
      <c r="H153" s="23">
        <f>(G153-F153)/F153</f>
        <v>-1</v>
      </c>
    </row>
    <row r="154" spans="2:8" x14ac:dyDescent="0.3">
      <c r="B154" s="10"/>
      <c r="C154" s="10"/>
      <c r="D154" s="10" t="s">
        <v>72</v>
      </c>
      <c r="E154" s="10"/>
      <c r="F154" s="8">
        <v>48300</v>
      </c>
      <c r="G154" s="11"/>
      <c r="H154" s="19"/>
    </row>
    <row r="155" spans="2:8" x14ac:dyDescent="0.3">
      <c r="B155" s="10"/>
      <c r="C155" s="10"/>
      <c r="D155" s="10" t="s">
        <v>48</v>
      </c>
      <c r="E155" s="10"/>
      <c r="F155" s="8">
        <v>19800</v>
      </c>
      <c r="G155" s="11"/>
      <c r="H155" s="19"/>
    </row>
    <row r="156" spans="2:8" x14ac:dyDescent="0.3">
      <c r="B156" s="2" t="s">
        <v>124</v>
      </c>
      <c r="C156" s="2" t="s">
        <v>125</v>
      </c>
      <c r="D156" s="10"/>
      <c r="E156" s="10"/>
      <c r="F156" s="4">
        <f>SUM(F157:F160)</f>
        <v>4855927</v>
      </c>
      <c r="G156" s="4">
        <f>SUM(G157:G160)</f>
        <v>5220487</v>
      </c>
      <c r="H156" s="23">
        <f>(G156-F156)/F156</f>
        <v>7.5075263693214503E-2</v>
      </c>
    </row>
    <row r="157" spans="2:8" x14ac:dyDescent="0.3">
      <c r="B157" s="2"/>
      <c r="C157" s="10" t="s">
        <v>127</v>
      </c>
      <c r="D157" s="10" t="s">
        <v>164</v>
      </c>
      <c r="E157" s="10"/>
      <c r="F157" s="8">
        <v>12000</v>
      </c>
      <c r="G157" s="11">
        <v>12000</v>
      </c>
      <c r="H157" s="19"/>
    </row>
    <row r="158" spans="2:8" x14ac:dyDescent="0.3">
      <c r="B158" s="2"/>
      <c r="C158" s="10" t="s">
        <v>80</v>
      </c>
      <c r="D158" s="10" t="s">
        <v>79</v>
      </c>
      <c r="E158" s="10"/>
      <c r="F158" s="8">
        <v>83</v>
      </c>
      <c r="G158" s="11">
        <v>85</v>
      </c>
      <c r="H158" s="19"/>
    </row>
    <row r="159" spans="2:8" x14ac:dyDescent="0.3">
      <c r="B159" s="10"/>
      <c r="C159" s="10" t="s">
        <v>45</v>
      </c>
      <c r="D159" s="10" t="s">
        <v>72</v>
      </c>
      <c r="E159" s="10"/>
      <c r="F159" s="8">
        <v>4124724</v>
      </c>
      <c r="G159" s="11">
        <v>4461400</v>
      </c>
      <c r="H159" s="19"/>
    </row>
    <row r="160" spans="2:8" x14ac:dyDescent="0.3">
      <c r="B160" s="10"/>
      <c r="C160" s="10" t="s">
        <v>47</v>
      </c>
      <c r="D160" s="10" t="s">
        <v>48</v>
      </c>
      <c r="E160" s="10"/>
      <c r="F160" s="8">
        <v>719120</v>
      </c>
      <c r="G160" s="11">
        <v>747002</v>
      </c>
      <c r="H160" s="19"/>
    </row>
    <row r="161" spans="2:8" x14ac:dyDescent="0.3">
      <c r="B161" s="2" t="s">
        <v>126</v>
      </c>
      <c r="C161" s="2" t="s">
        <v>186</v>
      </c>
      <c r="D161" s="2"/>
      <c r="E161" s="2"/>
      <c r="F161" s="4">
        <f>F162</f>
        <v>161152</v>
      </c>
      <c r="G161" s="4">
        <f>G162</f>
        <v>171313</v>
      </c>
      <c r="H161" s="23">
        <f>(G161-F161)/F161</f>
        <v>6.3052273629864972E-2</v>
      </c>
    </row>
    <row r="162" spans="2:8" x14ac:dyDescent="0.3">
      <c r="B162" s="10"/>
      <c r="C162" s="10" t="s">
        <v>45</v>
      </c>
      <c r="D162" s="10" t="s">
        <v>72</v>
      </c>
      <c r="E162" s="10"/>
      <c r="F162" s="8">
        <v>161152</v>
      </c>
      <c r="G162" s="11">
        <v>171313</v>
      </c>
      <c r="H162" s="19"/>
    </row>
    <row r="163" spans="2:8" x14ac:dyDescent="0.3">
      <c r="B163" s="22" t="s">
        <v>172</v>
      </c>
      <c r="C163" s="10"/>
      <c r="D163" s="2" t="s">
        <v>170</v>
      </c>
      <c r="E163" s="10"/>
      <c r="F163" s="4">
        <f>SUM(F164)</f>
        <v>30000</v>
      </c>
      <c r="G163" s="4">
        <f>SUM(G164)</f>
        <v>0</v>
      </c>
      <c r="H163" s="23">
        <f>(G163-F163)/F163</f>
        <v>-1</v>
      </c>
    </row>
    <row r="164" spans="2:8" x14ac:dyDescent="0.3">
      <c r="B164" s="10"/>
      <c r="C164" s="10"/>
      <c r="D164" s="10" t="s">
        <v>48</v>
      </c>
      <c r="E164" s="10"/>
      <c r="F164" s="8">
        <v>30000</v>
      </c>
      <c r="G164" s="11"/>
      <c r="H164" s="19"/>
    </row>
    <row r="165" spans="2:8" x14ac:dyDescent="0.3">
      <c r="B165" s="22" t="s">
        <v>173</v>
      </c>
      <c r="C165" s="10"/>
      <c r="D165" s="2" t="s">
        <v>171</v>
      </c>
      <c r="E165" s="10"/>
      <c r="F165" s="4">
        <f>SUM(F166)</f>
        <v>3000</v>
      </c>
      <c r="G165" s="4">
        <f>SUM(G166)</f>
        <v>0</v>
      </c>
      <c r="H165" s="23">
        <f>(G165-F165)/F165</f>
        <v>-1</v>
      </c>
    </row>
    <row r="166" spans="2:8" x14ac:dyDescent="0.3">
      <c r="B166" s="10"/>
      <c r="C166" s="10"/>
      <c r="D166" s="10" t="s">
        <v>48</v>
      </c>
      <c r="E166" s="10"/>
      <c r="F166" s="8">
        <v>3000</v>
      </c>
      <c r="G166" s="11"/>
      <c r="H166" s="19"/>
    </row>
    <row r="167" spans="2:8" x14ac:dyDescent="0.3">
      <c r="B167" s="2" t="s">
        <v>128</v>
      </c>
      <c r="C167" s="2" t="s">
        <v>129</v>
      </c>
      <c r="D167" s="2"/>
      <c r="E167" s="2"/>
      <c r="F167" s="4">
        <f>F168</f>
        <v>12000</v>
      </c>
      <c r="G167" s="4">
        <f>G168</f>
        <v>12000</v>
      </c>
      <c r="H167" s="23">
        <f>(G167-F167)/F167</f>
        <v>0</v>
      </c>
    </row>
    <row r="168" spans="2:8" x14ac:dyDescent="0.3">
      <c r="B168" s="10"/>
      <c r="C168" s="10" t="s">
        <v>80</v>
      </c>
      <c r="D168" s="10" t="s">
        <v>81</v>
      </c>
      <c r="E168" s="10"/>
      <c r="F168" s="8">
        <v>12000</v>
      </c>
      <c r="G168" s="11">
        <v>12000</v>
      </c>
      <c r="H168" s="19"/>
    </row>
    <row r="169" spans="2:8" x14ac:dyDescent="0.3">
      <c r="B169" s="2" t="s">
        <v>130</v>
      </c>
      <c r="C169" s="2" t="s">
        <v>131</v>
      </c>
      <c r="D169" s="10"/>
      <c r="E169" s="10"/>
      <c r="F169" s="4">
        <f>SUM(F170:F173)</f>
        <v>850909</v>
      </c>
      <c r="G169" s="4">
        <f>SUM(G170:G173)</f>
        <v>1008144</v>
      </c>
      <c r="H169" s="23">
        <f>(G169-F169)/F169</f>
        <v>0.18478474196418182</v>
      </c>
    </row>
    <row r="170" spans="2:8" x14ac:dyDescent="0.3">
      <c r="B170" s="10"/>
      <c r="C170" s="10" t="s">
        <v>127</v>
      </c>
      <c r="D170" s="10" t="s">
        <v>26</v>
      </c>
      <c r="E170" s="10"/>
      <c r="F170" s="8">
        <v>36400</v>
      </c>
      <c r="G170" s="11">
        <v>36400</v>
      </c>
      <c r="H170" s="19"/>
    </row>
    <row r="171" spans="2:8" x14ac:dyDescent="0.3">
      <c r="B171" s="10"/>
      <c r="C171" s="10" t="s">
        <v>80</v>
      </c>
      <c r="D171" s="10" t="s">
        <v>81</v>
      </c>
      <c r="E171" s="10"/>
      <c r="F171" s="8">
        <v>71125</v>
      </c>
      <c r="G171" s="11">
        <v>71173</v>
      </c>
      <c r="H171" s="19"/>
    </row>
    <row r="172" spans="2:8" x14ac:dyDescent="0.3">
      <c r="B172" s="10"/>
      <c r="C172" s="10" t="s">
        <v>45</v>
      </c>
      <c r="D172" s="10" t="s">
        <v>72</v>
      </c>
      <c r="E172" s="10"/>
      <c r="F172" s="8">
        <v>538267</v>
      </c>
      <c r="G172" s="11">
        <v>620552</v>
      </c>
      <c r="H172" s="19"/>
    </row>
    <row r="173" spans="2:8" x14ac:dyDescent="0.3">
      <c r="B173" s="10"/>
      <c r="C173" s="10" t="s">
        <v>47</v>
      </c>
      <c r="D173" s="10" t="s">
        <v>48</v>
      </c>
      <c r="E173" s="10"/>
      <c r="F173" s="8">
        <v>205117</v>
      </c>
      <c r="G173" s="11">
        <v>280019</v>
      </c>
      <c r="H173" s="19"/>
    </row>
    <row r="174" spans="2:8" x14ac:dyDescent="0.3">
      <c r="B174" s="22" t="s">
        <v>174</v>
      </c>
      <c r="C174" s="2"/>
      <c r="D174" s="2" t="s">
        <v>175</v>
      </c>
      <c r="E174" s="2"/>
      <c r="F174" s="4">
        <f>SUM(F175:F178)</f>
        <v>79190</v>
      </c>
      <c r="G174" s="4">
        <f>SUM(G175:G178)</f>
        <v>0</v>
      </c>
      <c r="H174" s="23">
        <f>(G174-F174)/F174</f>
        <v>-1</v>
      </c>
    </row>
    <row r="175" spans="2:8" x14ac:dyDescent="0.3">
      <c r="B175" s="10"/>
      <c r="C175" s="10"/>
      <c r="D175" s="10" t="s">
        <v>26</v>
      </c>
      <c r="E175" s="10"/>
      <c r="F175" s="8">
        <v>800</v>
      </c>
      <c r="G175" s="11"/>
      <c r="H175" s="19"/>
    </row>
    <row r="176" spans="2:8" x14ac:dyDescent="0.3">
      <c r="B176" s="10"/>
      <c r="C176" s="10"/>
      <c r="D176" s="10" t="s">
        <v>81</v>
      </c>
      <c r="E176" s="10"/>
      <c r="F176" s="8">
        <v>17800</v>
      </c>
      <c r="G176" s="11"/>
      <c r="H176" s="19"/>
    </row>
    <row r="177" spans="2:8" x14ac:dyDescent="0.3">
      <c r="B177" s="10"/>
      <c r="C177" s="10"/>
      <c r="D177" s="10" t="s">
        <v>72</v>
      </c>
      <c r="E177" s="10"/>
      <c r="F177" s="8">
        <v>38540</v>
      </c>
      <c r="G177" s="11"/>
      <c r="H177" s="19"/>
    </row>
    <row r="178" spans="2:8" x14ac:dyDescent="0.3">
      <c r="B178" s="10"/>
      <c r="C178" s="10"/>
      <c r="D178" s="10" t="s">
        <v>48</v>
      </c>
      <c r="E178" s="10"/>
      <c r="F178" s="8">
        <v>22050</v>
      </c>
      <c r="G178" s="11"/>
      <c r="H178" s="19"/>
    </row>
    <row r="179" spans="2:8" x14ac:dyDescent="0.3">
      <c r="B179" s="2" t="s">
        <v>132</v>
      </c>
      <c r="C179" s="2" t="s">
        <v>133</v>
      </c>
      <c r="D179" s="10"/>
      <c r="E179" s="10"/>
      <c r="F179" s="4">
        <f>F180</f>
        <v>396551</v>
      </c>
      <c r="G179" s="4">
        <f>G180</f>
        <v>388775</v>
      </c>
      <c r="H179" s="23">
        <f>(G179-F179)/F179</f>
        <v>-1.9609079286144783E-2</v>
      </c>
    </row>
    <row r="180" spans="2:8" x14ac:dyDescent="0.3">
      <c r="B180" s="10"/>
      <c r="C180" s="10" t="s">
        <v>47</v>
      </c>
      <c r="D180" s="10" t="s">
        <v>48</v>
      </c>
      <c r="E180" s="10"/>
      <c r="F180" s="8">
        <v>396551</v>
      </c>
      <c r="G180" s="11">
        <v>388775</v>
      </c>
      <c r="H180" s="19"/>
    </row>
    <row r="181" spans="2:8" x14ac:dyDescent="0.3">
      <c r="B181" s="2" t="s">
        <v>134</v>
      </c>
      <c r="C181" s="2" t="s">
        <v>135</v>
      </c>
      <c r="D181" s="10"/>
      <c r="E181" s="10"/>
      <c r="F181" s="4">
        <f>SUM(F182:F183)</f>
        <v>12450</v>
      </c>
      <c r="G181" s="4">
        <f>SUM(G183:G183)</f>
        <v>12750</v>
      </c>
      <c r="H181" s="23">
        <f>(G181-F181)/F181</f>
        <v>2.4096385542168676E-2</v>
      </c>
    </row>
    <row r="182" spans="2:8" x14ac:dyDescent="0.3">
      <c r="B182" s="2"/>
      <c r="C182" s="2"/>
      <c r="D182" s="10" t="s">
        <v>72</v>
      </c>
      <c r="E182" s="10"/>
      <c r="F182" s="11">
        <v>535</v>
      </c>
      <c r="G182" s="11">
        <v>0</v>
      </c>
      <c r="H182" s="19"/>
    </row>
    <row r="183" spans="2:8" x14ac:dyDescent="0.3">
      <c r="B183" s="10"/>
      <c r="C183" s="10" t="s">
        <v>47</v>
      </c>
      <c r="D183" s="10" t="s">
        <v>48</v>
      </c>
      <c r="E183" s="10"/>
      <c r="F183" s="8">
        <v>11915</v>
      </c>
      <c r="G183" s="11">
        <v>12750</v>
      </c>
      <c r="H183" s="19"/>
    </row>
    <row r="184" spans="2:8" x14ac:dyDescent="0.3">
      <c r="B184" s="2" t="s">
        <v>136</v>
      </c>
      <c r="C184" s="2" t="s">
        <v>137</v>
      </c>
      <c r="D184" s="10"/>
      <c r="E184" s="10"/>
      <c r="F184" s="4">
        <f>SUM(F185:F186)</f>
        <v>111675</v>
      </c>
      <c r="G184" s="4">
        <f>SUM(G185:G186)</f>
        <v>202194</v>
      </c>
      <c r="H184" s="23">
        <f>(G184-F184)/F184</f>
        <v>0.81055742108797846</v>
      </c>
    </row>
    <row r="185" spans="2:8" x14ac:dyDescent="0.3">
      <c r="B185" s="10"/>
      <c r="C185" s="10" t="s">
        <v>127</v>
      </c>
      <c r="D185" s="10" t="s">
        <v>26</v>
      </c>
      <c r="E185" s="10"/>
      <c r="F185" s="8">
        <v>111675</v>
      </c>
      <c r="G185" s="11">
        <v>193494</v>
      </c>
      <c r="H185" s="19"/>
    </row>
    <row r="186" spans="2:8" x14ac:dyDescent="0.3">
      <c r="B186" s="10"/>
      <c r="C186" s="10" t="s">
        <v>45</v>
      </c>
      <c r="D186" s="10" t="s">
        <v>72</v>
      </c>
      <c r="E186" s="10"/>
      <c r="G186" s="11">
        <v>8700</v>
      </c>
      <c r="H186" s="19"/>
    </row>
    <row r="187" spans="2:8" x14ac:dyDescent="0.3">
      <c r="B187" s="2" t="s">
        <v>138</v>
      </c>
      <c r="C187" s="2" t="s">
        <v>139</v>
      </c>
      <c r="D187" s="10"/>
      <c r="E187" s="10"/>
      <c r="F187" s="4">
        <f>SUM(F188:F189)</f>
        <v>413083</v>
      </c>
      <c r="G187" s="4">
        <f>SUM(G188:G189)</f>
        <v>460400</v>
      </c>
      <c r="H187" s="23">
        <f>(G187-F187)/F187</f>
        <v>0.11454598712607393</v>
      </c>
    </row>
    <row r="188" spans="2:8" x14ac:dyDescent="0.3">
      <c r="B188" s="10"/>
      <c r="C188" s="10" t="s">
        <v>45</v>
      </c>
      <c r="D188" s="10" t="s">
        <v>72</v>
      </c>
      <c r="E188" s="10"/>
      <c r="F188" s="8">
        <v>91660</v>
      </c>
      <c r="G188" s="11">
        <v>96470</v>
      </c>
      <c r="H188" s="19"/>
    </row>
    <row r="189" spans="2:8" x14ac:dyDescent="0.3">
      <c r="B189" s="10"/>
      <c r="C189" s="10" t="s">
        <v>47</v>
      </c>
      <c r="D189" s="10" t="s">
        <v>48</v>
      </c>
      <c r="E189" s="10"/>
      <c r="F189" s="8">
        <v>321423</v>
      </c>
      <c r="G189" s="11">
        <v>363930</v>
      </c>
      <c r="H189" s="19"/>
    </row>
    <row r="190" spans="2:8" x14ac:dyDescent="0.3">
      <c r="B190" s="2" t="s">
        <v>140</v>
      </c>
      <c r="C190" s="2" t="s">
        <v>141</v>
      </c>
      <c r="D190" s="10"/>
      <c r="E190" s="10"/>
      <c r="F190" s="4">
        <f>SUM(F191:F192)</f>
        <v>214847</v>
      </c>
      <c r="G190" s="4">
        <f>SUM(G191:G192)</f>
        <v>244200</v>
      </c>
      <c r="H190" s="23">
        <f>(G190-F190)/F190</f>
        <v>0.13662280599682564</v>
      </c>
    </row>
    <row r="191" spans="2:8" x14ac:dyDescent="0.3">
      <c r="B191" s="10"/>
      <c r="C191" s="10" t="s">
        <v>45</v>
      </c>
      <c r="D191" s="10" t="s">
        <v>72</v>
      </c>
      <c r="E191" s="10"/>
      <c r="F191" s="8">
        <v>197952</v>
      </c>
      <c r="G191" s="11">
        <v>216500</v>
      </c>
      <c r="H191" s="19"/>
    </row>
    <row r="192" spans="2:8" x14ac:dyDescent="0.3">
      <c r="B192" s="10"/>
      <c r="C192" s="10" t="s">
        <v>47</v>
      </c>
      <c r="D192" s="10" t="s">
        <v>48</v>
      </c>
      <c r="E192" s="10"/>
      <c r="F192" s="8">
        <v>16895</v>
      </c>
      <c r="G192" s="11">
        <v>27700</v>
      </c>
      <c r="H192" s="19"/>
    </row>
    <row r="193" spans="2:8" x14ac:dyDescent="0.3">
      <c r="B193" s="2" t="s">
        <v>142</v>
      </c>
      <c r="C193" s="2" t="s">
        <v>165</v>
      </c>
      <c r="D193" s="10"/>
      <c r="E193" s="10"/>
      <c r="F193" s="4">
        <f>SUM(F194:F197)</f>
        <v>471007</v>
      </c>
      <c r="G193" s="4">
        <f>SUM(G194:G197)</f>
        <v>605795</v>
      </c>
      <c r="H193" s="23">
        <f>(G193-F193)/F193</f>
        <v>0.2861698446095281</v>
      </c>
    </row>
    <row r="194" spans="2:8" x14ac:dyDescent="0.3">
      <c r="B194" s="10"/>
      <c r="C194" s="10" t="s">
        <v>127</v>
      </c>
      <c r="D194" s="10" t="s">
        <v>26</v>
      </c>
      <c r="E194" s="10"/>
      <c r="F194" s="8">
        <v>2300</v>
      </c>
      <c r="G194" s="11">
        <v>3700</v>
      </c>
      <c r="H194" s="19"/>
    </row>
    <row r="195" spans="2:8" x14ac:dyDescent="0.3">
      <c r="B195" s="10"/>
      <c r="C195" s="10" t="s">
        <v>80</v>
      </c>
      <c r="D195" s="10" t="s">
        <v>81</v>
      </c>
      <c r="E195" s="10"/>
      <c r="F195" s="8">
        <v>100</v>
      </c>
      <c r="G195" s="11">
        <v>155</v>
      </c>
      <c r="H195" s="19"/>
    </row>
    <row r="196" spans="2:8" x14ac:dyDescent="0.3">
      <c r="B196" s="10"/>
      <c r="C196" s="10" t="s">
        <v>45</v>
      </c>
      <c r="D196" s="10" t="s">
        <v>72</v>
      </c>
      <c r="E196" s="10"/>
      <c r="F196" s="8">
        <v>325320</v>
      </c>
      <c r="G196" s="11">
        <v>279110</v>
      </c>
      <c r="H196" s="19"/>
    </row>
    <row r="197" spans="2:8" x14ac:dyDescent="0.3">
      <c r="B197" s="10"/>
      <c r="C197" s="10" t="s">
        <v>47</v>
      </c>
      <c r="D197" s="10" t="s">
        <v>48</v>
      </c>
      <c r="E197" s="10"/>
      <c r="F197" s="8">
        <v>143287</v>
      </c>
      <c r="G197" s="11">
        <v>322830</v>
      </c>
      <c r="H197" s="19"/>
    </row>
    <row r="198" spans="2:8" x14ac:dyDescent="0.3">
      <c r="B198" s="2" t="s">
        <v>143</v>
      </c>
      <c r="C198" s="2" t="s">
        <v>144</v>
      </c>
      <c r="D198" s="10"/>
      <c r="E198" s="10"/>
      <c r="F198" s="4">
        <f>SUM(F199:F200)</f>
        <v>156470</v>
      </c>
      <c r="G198" s="4">
        <f>SUM(G199:G200)</f>
        <v>194739</v>
      </c>
      <c r="H198" s="23">
        <f>(G198-F198)/F198</f>
        <v>0.24457723525276412</v>
      </c>
    </row>
    <row r="199" spans="2:8" x14ac:dyDescent="0.3">
      <c r="B199" s="10"/>
      <c r="C199" s="10" t="s">
        <v>127</v>
      </c>
      <c r="D199" s="10" t="s">
        <v>26</v>
      </c>
      <c r="E199" s="10"/>
      <c r="F199" s="8">
        <v>115662</v>
      </c>
      <c r="G199" s="11">
        <v>144739</v>
      </c>
      <c r="H199" s="19"/>
    </row>
    <row r="200" spans="2:8" x14ac:dyDescent="0.3">
      <c r="B200" s="10"/>
      <c r="C200" s="10" t="s">
        <v>47</v>
      </c>
      <c r="D200" s="10" t="s">
        <v>48</v>
      </c>
      <c r="E200" s="10"/>
      <c r="F200" s="8">
        <v>40808</v>
      </c>
      <c r="G200" s="11">
        <v>50000</v>
      </c>
      <c r="H200" s="19"/>
    </row>
    <row r="201" spans="2:8" x14ac:dyDescent="0.3">
      <c r="B201" s="2" t="s">
        <v>145</v>
      </c>
      <c r="C201" s="2" t="s">
        <v>146</v>
      </c>
      <c r="D201" s="2"/>
      <c r="E201" s="2"/>
      <c r="F201" s="4">
        <f>SUM(F202:F203)</f>
        <v>135200</v>
      </c>
      <c r="G201" s="4">
        <f>SUM(G202:G203)</f>
        <v>145595</v>
      </c>
      <c r="H201" s="23">
        <f>(G201-F201)/F201</f>
        <v>7.6886094674556218E-2</v>
      </c>
    </row>
    <row r="202" spans="2:8" x14ac:dyDescent="0.3">
      <c r="B202" s="10"/>
      <c r="C202" s="10" t="s">
        <v>45</v>
      </c>
      <c r="D202" s="10" t="s">
        <v>72</v>
      </c>
      <c r="E202" s="10"/>
      <c r="F202" s="8">
        <v>86515</v>
      </c>
      <c r="G202" s="11">
        <v>100750</v>
      </c>
      <c r="H202" s="19"/>
    </row>
    <row r="203" spans="2:8" x14ac:dyDescent="0.3">
      <c r="B203" s="10"/>
      <c r="C203" s="10" t="s">
        <v>47</v>
      </c>
      <c r="D203" s="10" t="s">
        <v>48</v>
      </c>
      <c r="E203" s="10"/>
      <c r="F203" s="8">
        <v>48685</v>
      </c>
      <c r="G203" s="11">
        <v>44845</v>
      </c>
      <c r="H203" s="19"/>
    </row>
    <row r="204" spans="2:8" x14ac:dyDescent="0.3">
      <c r="B204" s="2" t="s">
        <v>147</v>
      </c>
      <c r="C204" s="2" t="s">
        <v>148</v>
      </c>
      <c r="D204" s="10"/>
      <c r="E204" s="10"/>
      <c r="F204" s="4">
        <f>SUM(F205:F207)</f>
        <v>760585</v>
      </c>
      <c r="G204" s="4">
        <f>SUM(G205:G207)</f>
        <v>544357</v>
      </c>
      <c r="H204" s="23">
        <f>(G204-F204)/F204</f>
        <v>-0.28429169652307107</v>
      </c>
    </row>
    <row r="205" spans="2:8" x14ac:dyDescent="0.3">
      <c r="B205" s="10"/>
      <c r="C205" s="10" t="s">
        <v>127</v>
      </c>
      <c r="D205" s="10" t="s">
        <v>26</v>
      </c>
      <c r="E205" s="10"/>
      <c r="F205" s="8">
        <v>707924</v>
      </c>
      <c r="G205" s="11">
        <v>527915</v>
      </c>
      <c r="H205" s="19"/>
    </row>
    <row r="206" spans="2:8" x14ac:dyDescent="0.3">
      <c r="B206" s="10"/>
      <c r="C206" s="10"/>
      <c r="D206" s="10" t="s">
        <v>72</v>
      </c>
      <c r="E206" s="10"/>
      <c r="F206" s="8">
        <v>6690</v>
      </c>
      <c r="G206" s="11"/>
      <c r="H206" s="19"/>
    </row>
    <row r="207" spans="2:8" x14ac:dyDescent="0.3">
      <c r="B207" s="10"/>
      <c r="C207" s="10"/>
      <c r="D207" s="10" t="s">
        <v>48</v>
      </c>
      <c r="E207" s="10"/>
      <c r="F207" s="8">
        <v>45971</v>
      </c>
      <c r="G207" s="11">
        <v>16442</v>
      </c>
      <c r="H207" s="19"/>
    </row>
    <row r="208" spans="2:8" x14ac:dyDescent="0.3">
      <c r="B208" s="2" t="s">
        <v>149</v>
      </c>
      <c r="C208" s="2" t="s">
        <v>150</v>
      </c>
      <c r="D208" s="10"/>
      <c r="E208" s="10"/>
      <c r="F208" s="4">
        <f>SUM(F209:F211)</f>
        <v>189420</v>
      </c>
      <c r="G208" s="4">
        <f>SUM(G209:G211)</f>
        <v>136000</v>
      </c>
      <c r="H208" s="23">
        <f>(G208-F208)/F208</f>
        <v>-0.28201879421391618</v>
      </c>
    </row>
    <row r="209" spans="2:8" x14ac:dyDescent="0.3">
      <c r="B209" s="10"/>
      <c r="C209" s="10" t="s">
        <v>127</v>
      </c>
      <c r="D209" s="10" t="s">
        <v>26</v>
      </c>
      <c r="E209" s="10"/>
      <c r="F209" s="8">
        <v>100954</v>
      </c>
      <c r="G209" s="11">
        <v>47400</v>
      </c>
      <c r="H209" s="19"/>
    </row>
    <row r="210" spans="2:8" x14ac:dyDescent="0.3">
      <c r="B210" s="10"/>
      <c r="C210" s="10" t="s">
        <v>80</v>
      </c>
      <c r="D210" s="10" t="s">
        <v>81</v>
      </c>
      <c r="E210" s="10"/>
      <c r="F210" s="8">
        <v>47600</v>
      </c>
      <c r="G210" s="11">
        <v>48000</v>
      </c>
      <c r="H210" s="19"/>
    </row>
    <row r="211" spans="2:8" x14ac:dyDescent="0.3">
      <c r="B211" s="10"/>
      <c r="C211" s="10" t="s">
        <v>47</v>
      </c>
      <c r="D211" s="10" t="s">
        <v>48</v>
      </c>
      <c r="E211" s="10"/>
      <c r="F211" s="8">
        <v>40866</v>
      </c>
      <c r="G211" s="11">
        <v>40600</v>
      </c>
      <c r="H211" s="19"/>
    </row>
    <row r="212" spans="2:8" x14ac:dyDescent="0.3">
      <c r="D212" s="3"/>
      <c r="G212" s="8"/>
    </row>
    <row r="213" spans="2:8" x14ac:dyDescent="0.3">
      <c r="B213" s="36" t="s">
        <v>151</v>
      </c>
      <c r="C213" s="36"/>
      <c r="D213" s="36"/>
      <c r="E213" s="36"/>
      <c r="F213" s="4">
        <f>F214+F216+F218</f>
        <v>720015</v>
      </c>
      <c r="G213" s="4">
        <f>G214+G216</f>
        <v>1211600</v>
      </c>
      <c r="H213" s="23">
        <f>(G213-F213)/F213</f>
        <v>0.68274272063776453</v>
      </c>
    </row>
    <row r="214" spans="2:8" x14ac:dyDescent="0.3">
      <c r="B214" s="2" t="s">
        <v>76</v>
      </c>
      <c r="C214" s="2" t="s">
        <v>77</v>
      </c>
      <c r="D214" s="2"/>
      <c r="E214" s="2"/>
      <c r="F214" s="4">
        <f>F215</f>
        <v>514000</v>
      </c>
      <c r="G214" s="4">
        <f>G215</f>
        <v>1100000</v>
      </c>
    </row>
    <row r="215" spans="2:8" x14ac:dyDescent="0.3">
      <c r="B215" s="10"/>
      <c r="C215" s="10" t="s">
        <v>152</v>
      </c>
      <c r="D215" s="10" t="s">
        <v>153</v>
      </c>
      <c r="E215" s="10"/>
      <c r="F215" s="8">
        <v>514000</v>
      </c>
      <c r="G215" s="11">
        <v>1100000</v>
      </c>
    </row>
    <row r="216" spans="2:8" x14ac:dyDescent="0.3">
      <c r="B216" s="2" t="s">
        <v>154</v>
      </c>
      <c r="C216" s="2" t="s">
        <v>155</v>
      </c>
      <c r="D216" s="2"/>
      <c r="E216" s="2"/>
      <c r="F216" s="4">
        <f>F217</f>
        <v>86015</v>
      </c>
      <c r="G216" s="4">
        <f>G217</f>
        <v>111600</v>
      </c>
    </row>
    <row r="217" spans="2:8" x14ac:dyDescent="0.3">
      <c r="B217" s="10"/>
      <c r="C217" s="10" t="s">
        <v>156</v>
      </c>
      <c r="D217" s="10" t="s">
        <v>157</v>
      </c>
      <c r="E217" s="10"/>
      <c r="F217" s="8">
        <v>86015</v>
      </c>
      <c r="G217" s="11">
        <v>111600</v>
      </c>
    </row>
    <row r="218" spans="2:8" x14ac:dyDescent="0.3">
      <c r="B218" s="22" t="s">
        <v>176</v>
      </c>
      <c r="C218" s="2"/>
      <c r="D218" s="2" t="s">
        <v>177</v>
      </c>
      <c r="E218" s="2"/>
      <c r="F218" s="18">
        <f>F219</f>
        <v>120000</v>
      </c>
      <c r="G218" s="4"/>
    </row>
    <row r="219" spans="2:8" x14ac:dyDescent="0.3">
      <c r="B219" s="10"/>
      <c r="C219" s="10"/>
      <c r="D219" s="10" t="s">
        <v>153</v>
      </c>
      <c r="E219" s="10"/>
      <c r="F219" s="8">
        <v>120000</v>
      </c>
      <c r="G219" s="11"/>
    </row>
    <row r="220" spans="2:8" x14ac:dyDescent="0.3">
      <c r="B220" s="10"/>
      <c r="C220" s="10"/>
      <c r="D220" s="10"/>
      <c r="E220" s="10"/>
      <c r="G220" s="11"/>
    </row>
    <row r="221" spans="2:8" x14ac:dyDescent="0.3">
      <c r="B221" s="36" t="s">
        <v>158</v>
      </c>
      <c r="C221" s="36"/>
      <c r="D221" s="36"/>
      <c r="E221" s="36"/>
      <c r="F221" s="4">
        <f>F222</f>
        <v>630549</v>
      </c>
      <c r="G221" s="4">
        <f>G222</f>
        <v>905673</v>
      </c>
      <c r="H221" s="23">
        <f>(G221-F221)/F221</f>
        <v>0.43632453623746925</v>
      </c>
    </row>
    <row r="222" spans="2:8" x14ac:dyDescent="0.3">
      <c r="B222" s="10"/>
      <c r="C222" s="10" t="s">
        <v>160</v>
      </c>
      <c r="D222" s="10" t="s">
        <v>159</v>
      </c>
      <c r="E222" s="10"/>
      <c r="F222" s="8">
        <v>630549</v>
      </c>
      <c r="G222" s="11">
        <v>905673</v>
      </c>
    </row>
  </sheetData>
  <mergeCells count="3">
    <mergeCell ref="B72:E72"/>
    <mergeCell ref="B213:E213"/>
    <mergeCell ref="B221:E221"/>
  </mergeCells>
  <printOptions gridLines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4" workbookViewId="0">
      <selection activeCell="I18" sqref="I18"/>
    </sheetView>
  </sheetViews>
  <sheetFormatPr defaultColWidth="9.08984375" defaultRowHeight="13" x14ac:dyDescent="0.3"/>
  <cols>
    <col min="1" max="1" width="1" style="1" customWidth="1"/>
    <col min="2" max="2" width="8.90625" style="1" customWidth="1"/>
    <col min="3" max="3" width="4" style="1" customWidth="1"/>
    <col min="4" max="4" width="11" style="1" customWidth="1"/>
    <col min="5" max="5" width="39.90625" style="1" customWidth="1"/>
    <col min="6" max="7" width="15" style="1" customWidth="1"/>
    <col min="8" max="8" width="11.453125" style="17" customWidth="1"/>
    <col min="9" max="9" width="32.08984375" style="1" customWidth="1"/>
    <col min="10" max="16384" width="9.08984375" style="1"/>
  </cols>
  <sheetData>
    <row r="1" spans="1:8" x14ac:dyDescent="0.3">
      <c r="B1" s="2" t="s">
        <v>190</v>
      </c>
      <c r="E1" s="3"/>
    </row>
    <row r="2" spans="1:8" x14ac:dyDescent="0.3">
      <c r="E2" s="3"/>
      <c r="F2" s="15" t="s">
        <v>188</v>
      </c>
      <c r="G2" s="15" t="s">
        <v>189</v>
      </c>
      <c r="H2" s="19" t="s">
        <v>166</v>
      </c>
    </row>
    <row r="3" spans="1:8" s="29" customFormat="1" ht="14" x14ac:dyDescent="0.3">
      <c r="A3" s="25"/>
      <c r="B3" s="25" t="s">
        <v>0</v>
      </c>
      <c r="C3" s="25" t="s">
        <v>0</v>
      </c>
      <c r="D3" s="25" t="s">
        <v>1</v>
      </c>
      <c r="E3" s="26"/>
      <c r="F3" s="27">
        <f>F5+F10+F20+F32+F39</f>
        <v>21642542</v>
      </c>
      <c r="G3" s="27">
        <f>G5+G10+G20+G32+G39</f>
        <v>21709299</v>
      </c>
      <c r="H3" s="28">
        <f>(G3-F3)/F3</f>
        <v>3.0845267621520613E-3</v>
      </c>
    </row>
    <row r="4" spans="1:8" x14ac:dyDescent="0.3">
      <c r="A4" s="2"/>
      <c r="B4" s="1" t="s">
        <v>2</v>
      </c>
      <c r="D4" s="1" t="s">
        <v>3</v>
      </c>
      <c r="E4" s="3"/>
      <c r="F4" s="4"/>
      <c r="G4" s="4"/>
    </row>
    <row r="5" spans="1:8" ht="13.5" x14ac:dyDescent="0.35">
      <c r="A5" s="5"/>
      <c r="B5" s="5" t="s">
        <v>0</v>
      </c>
      <c r="C5" s="5" t="s">
        <v>0</v>
      </c>
      <c r="D5" s="6" t="s">
        <v>4</v>
      </c>
      <c r="E5" s="7"/>
      <c r="F5" s="16">
        <f>SUM(F6:F8)</f>
        <v>9824420</v>
      </c>
      <c r="G5" s="16">
        <f>SUM(G6:G8)</f>
        <v>9824420</v>
      </c>
      <c r="H5" s="20">
        <f>(G5-F5)/F5</f>
        <v>0</v>
      </c>
    </row>
    <row r="6" spans="1:8" x14ac:dyDescent="0.3">
      <c r="B6" s="1" t="s">
        <v>5</v>
      </c>
      <c r="C6" s="1" t="s">
        <v>0</v>
      </c>
      <c r="D6" s="1" t="s">
        <v>6</v>
      </c>
      <c r="E6" s="3"/>
      <c r="F6" s="8">
        <v>9450000</v>
      </c>
      <c r="G6" s="8">
        <v>9450000</v>
      </c>
    </row>
    <row r="7" spans="1:8" x14ac:dyDescent="0.3">
      <c r="B7" s="1" t="s">
        <v>7</v>
      </c>
      <c r="C7" s="1" t="s">
        <v>0</v>
      </c>
      <c r="D7" s="1" t="s">
        <v>8</v>
      </c>
      <c r="E7" s="3"/>
      <c r="F7" s="8">
        <v>365420</v>
      </c>
      <c r="G7" s="8">
        <v>365420</v>
      </c>
    </row>
    <row r="8" spans="1:8" x14ac:dyDescent="0.3">
      <c r="B8" s="1" t="s">
        <v>9</v>
      </c>
      <c r="C8" s="1" t="s">
        <v>0</v>
      </c>
      <c r="D8" s="1" t="s">
        <v>10</v>
      </c>
      <c r="E8" s="3"/>
      <c r="F8" s="8">
        <v>9000</v>
      </c>
      <c r="G8" s="8">
        <v>9000</v>
      </c>
    </row>
    <row r="9" spans="1:8" x14ac:dyDescent="0.3">
      <c r="E9" s="3"/>
      <c r="F9" s="8"/>
      <c r="G9" s="8"/>
    </row>
    <row r="10" spans="1:8" ht="13.5" x14ac:dyDescent="0.35">
      <c r="A10" s="5"/>
      <c r="B10" s="5" t="s">
        <v>11</v>
      </c>
      <c r="C10" s="5" t="s">
        <v>0</v>
      </c>
      <c r="D10" s="6" t="s">
        <v>12</v>
      </c>
      <c r="E10" s="7"/>
      <c r="F10" s="16">
        <f>SUM(F11:F18)</f>
        <v>1070168</v>
      </c>
      <c r="G10" s="16">
        <f>SUM(G11:G18)</f>
        <v>1090168</v>
      </c>
      <c r="H10" s="20">
        <f>(G10-F10)/F10</f>
        <v>1.8688654491631221E-2</v>
      </c>
    </row>
    <row r="11" spans="1:8" ht="13.5" x14ac:dyDescent="0.35">
      <c r="A11" s="5"/>
      <c r="B11" s="9">
        <v>320</v>
      </c>
      <c r="C11" s="5"/>
      <c r="D11" s="10" t="s">
        <v>13</v>
      </c>
      <c r="E11" s="9"/>
      <c r="F11" s="11">
        <v>8000</v>
      </c>
      <c r="G11" s="11">
        <v>8000</v>
      </c>
    </row>
    <row r="12" spans="1:8" ht="13.5" x14ac:dyDescent="0.35">
      <c r="A12" s="5"/>
      <c r="B12" s="9">
        <v>3220</v>
      </c>
      <c r="C12" s="10"/>
      <c r="D12" s="1" t="s">
        <v>37</v>
      </c>
      <c r="E12" s="3"/>
      <c r="F12" s="11">
        <v>455268</v>
      </c>
      <c r="G12" s="11">
        <v>465268</v>
      </c>
    </row>
    <row r="13" spans="1:8" ht="13.5" x14ac:dyDescent="0.35">
      <c r="A13" s="5"/>
      <c r="B13" s="9">
        <v>3221</v>
      </c>
      <c r="C13" s="10"/>
      <c r="D13" s="1" t="s">
        <v>38</v>
      </c>
      <c r="E13" s="3"/>
      <c r="F13" s="11">
        <v>51000</v>
      </c>
      <c r="G13" s="11">
        <v>51000</v>
      </c>
    </row>
    <row r="14" spans="1:8" ht="13.5" x14ac:dyDescent="0.35">
      <c r="A14" s="5"/>
      <c r="B14" s="9">
        <v>3222</v>
      </c>
      <c r="C14" s="10"/>
      <c r="D14" s="1" t="s">
        <v>39</v>
      </c>
      <c r="E14" s="3"/>
      <c r="F14" s="11">
        <v>12000</v>
      </c>
      <c r="G14" s="11">
        <v>12000</v>
      </c>
    </row>
    <row r="15" spans="1:8" ht="13.5" x14ac:dyDescent="0.35">
      <c r="A15" s="5"/>
      <c r="B15" s="9">
        <v>3224</v>
      </c>
      <c r="C15" s="10"/>
      <c r="D15" s="1" t="s">
        <v>14</v>
      </c>
      <c r="E15" s="3"/>
      <c r="F15" s="11">
        <v>285400</v>
      </c>
      <c r="G15" s="11">
        <v>285400</v>
      </c>
    </row>
    <row r="16" spans="1:8" ht="13.5" x14ac:dyDescent="0.35">
      <c r="A16" s="5"/>
      <c r="B16" s="9">
        <v>3225</v>
      </c>
      <c r="C16" s="10"/>
      <c r="D16" s="1" t="s">
        <v>15</v>
      </c>
      <c r="E16" s="3"/>
      <c r="F16" s="11">
        <v>28500</v>
      </c>
      <c r="G16" s="11">
        <v>28500</v>
      </c>
    </row>
    <row r="17" spans="1:8" ht="13.5" x14ac:dyDescent="0.35">
      <c r="A17" s="5"/>
      <c r="B17" s="9">
        <v>3231</v>
      </c>
      <c r="C17" s="10"/>
      <c r="D17" s="1" t="s">
        <v>16</v>
      </c>
      <c r="E17" s="3"/>
      <c r="F17" s="11">
        <v>55000</v>
      </c>
      <c r="G17" s="11">
        <v>55000</v>
      </c>
    </row>
    <row r="18" spans="1:8" ht="13.5" x14ac:dyDescent="0.35">
      <c r="A18" s="5"/>
      <c r="B18" s="9">
        <v>3233</v>
      </c>
      <c r="C18" s="10"/>
      <c r="D18" s="1" t="s">
        <v>17</v>
      </c>
      <c r="E18" s="3"/>
      <c r="F18" s="11">
        <v>175000</v>
      </c>
      <c r="G18" s="11">
        <v>185000</v>
      </c>
    </row>
    <row r="19" spans="1:8" ht="13.5" x14ac:dyDescent="0.35">
      <c r="A19" s="5"/>
      <c r="B19" s="10"/>
      <c r="C19" s="10"/>
      <c r="D19" s="10"/>
      <c r="E19" s="9"/>
      <c r="F19" s="11"/>
      <c r="G19" s="11"/>
    </row>
    <row r="20" spans="1:8" ht="13.5" x14ac:dyDescent="0.35">
      <c r="A20" s="5"/>
      <c r="B20" s="5" t="s">
        <v>0</v>
      </c>
      <c r="C20" s="5" t="s">
        <v>0</v>
      </c>
      <c r="D20" s="6" t="s">
        <v>18</v>
      </c>
      <c r="E20" s="7"/>
      <c r="F20" s="16">
        <f>SUM(F21:F22)</f>
        <v>9426954</v>
      </c>
      <c r="G20" s="16">
        <f>SUM(G21:G22)</f>
        <v>9463997</v>
      </c>
      <c r="H20" s="20">
        <f>(G20-F20)/F20</f>
        <v>3.9294771142407191E-3</v>
      </c>
    </row>
    <row r="21" spans="1:8" x14ac:dyDescent="0.3">
      <c r="B21" s="12" t="s">
        <v>19</v>
      </c>
      <c r="C21" s="12" t="s">
        <v>0</v>
      </c>
      <c r="D21" s="12" t="s">
        <v>20</v>
      </c>
      <c r="E21" s="13"/>
      <c r="F21" s="14">
        <v>3932500</v>
      </c>
      <c r="G21" s="14">
        <v>3809525</v>
      </c>
    </row>
    <row r="22" spans="1:8" x14ac:dyDescent="0.3">
      <c r="A22" s="12"/>
      <c r="B22" s="12" t="s">
        <v>21</v>
      </c>
      <c r="C22" s="12" t="s">
        <v>0</v>
      </c>
      <c r="D22" s="12" t="s">
        <v>22</v>
      </c>
      <c r="E22" s="13"/>
      <c r="F22" s="14">
        <f>SUM(F23:F29)</f>
        <v>5494454</v>
      </c>
      <c r="G22" s="14">
        <f>SUM(G23:G29)</f>
        <v>5654472</v>
      </c>
    </row>
    <row r="23" spans="1:8" x14ac:dyDescent="0.3">
      <c r="D23" s="1" t="s">
        <v>23</v>
      </c>
      <c r="E23" s="3"/>
      <c r="F23" s="8">
        <v>3393430</v>
      </c>
      <c r="G23" s="8">
        <v>3562205</v>
      </c>
    </row>
    <row r="24" spans="1:8" x14ac:dyDescent="0.3">
      <c r="D24" s="1" t="s">
        <v>24</v>
      </c>
      <c r="E24" s="3"/>
      <c r="F24" s="8">
        <v>314024</v>
      </c>
      <c r="G24" s="8">
        <v>389408</v>
      </c>
    </row>
    <row r="25" spans="1:8" x14ac:dyDescent="0.3">
      <c r="D25" s="1" t="s">
        <v>25</v>
      </c>
      <c r="E25" s="3"/>
      <c r="F25" s="8">
        <v>130000</v>
      </c>
      <c r="G25" s="8">
        <v>131177</v>
      </c>
    </row>
    <row r="26" spans="1:8" x14ac:dyDescent="0.3">
      <c r="D26" s="1" t="s">
        <v>26</v>
      </c>
      <c r="E26" s="3"/>
      <c r="F26" s="8">
        <v>754000</v>
      </c>
      <c r="G26" s="8">
        <v>639290</v>
      </c>
    </row>
    <row r="27" spans="1:8" x14ac:dyDescent="0.3">
      <c r="D27" s="10" t="s">
        <v>27</v>
      </c>
      <c r="E27" s="3"/>
      <c r="F27" s="8">
        <v>410000</v>
      </c>
      <c r="G27" s="8">
        <v>439520</v>
      </c>
    </row>
    <row r="28" spans="1:8" x14ac:dyDescent="0.3">
      <c r="D28" s="1" t="s">
        <v>28</v>
      </c>
      <c r="E28" s="3"/>
      <c r="F28" s="8">
        <v>472000</v>
      </c>
      <c r="G28" s="8">
        <v>472496</v>
      </c>
    </row>
    <row r="29" spans="1:8" x14ac:dyDescent="0.3">
      <c r="D29" s="10" t="s">
        <v>29</v>
      </c>
      <c r="E29" s="3"/>
      <c r="F29" s="8">
        <v>21000</v>
      </c>
      <c r="G29" s="8">
        <v>20376</v>
      </c>
    </row>
    <row r="30" spans="1:8" x14ac:dyDescent="0.3">
      <c r="D30" s="10" t="s">
        <v>178</v>
      </c>
      <c r="E30" s="3"/>
      <c r="F30" s="8">
        <v>0</v>
      </c>
      <c r="G30" s="8">
        <v>0</v>
      </c>
    </row>
    <row r="31" spans="1:8" x14ac:dyDescent="0.3">
      <c r="E31" s="3"/>
      <c r="F31" s="8"/>
      <c r="G31" s="8"/>
    </row>
    <row r="32" spans="1:8" ht="13.5" x14ac:dyDescent="0.35">
      <c r="A32" s="5"/>
      <c r="B32" s="5" t="s">
        <v>0</v>
      </c>
      <c r="C32" s="5" t="s">
        <v>0</v>
      </c>
      <c r="D32" s="6" t="s">
        <v>30</v>
      </c>
      <c r="E32" s="7"/>
      <c r="F32" s="16">
        <f>SUM(F33:F36)</f>
        <v>1298000</v>
      </c>
      <c r="G32" s="16">
        <f>SUM(G33:G37)</f>
        <v>1307714</v>
      </c>
      <c r="H32" s="20">
        <f>(G32-F32)/F32</f>
        <v>7.4838212634822801E-3</v>
      </c>
    </row>
    <row r="33" spans="1:8" x14ac:dyDescent="0.3">
      <c r="B33" s="1" t="s">
        <v>31</v>
      </c>
      <c r="C33" s="1" t="s">
        <v>0</v>
      </c>
      <c r="D33" s="1" t="s">
        <v>32</v>
      </c>
      <c r="E33" s="3"/>
      <c r="F33" s="8">
        <v>40000</v>
      </c>
      <c r="G33" s="8">
        <v>40000</v>
      </c>
    </row>
    <row r="34" spans="1:8" x14ac:dyDescent="0.3">
      <c r="D34" s="1" t="s">
        <v>33</v>
      </c>
      <c r="E34" s="3"/>
      <c r="F34" s="8">
        <v>128000</v>
      </c>
      <c r="G34" s="8">
        <v>128000</v>
      </c>
    </row>
    <row r="35" spans="1:8" x14ac:dyDescent="0.3">
      <c r="D35" s="1" t="s">
        <v>34</v>
      </c>
      <c r="E35" s="3"/>
      <c r="F35" s="8">
        <v>130000</v>
      </c>
      <c r="G35" s="8">
        <v>138545</v>
      </c>
    </row>
    <row r="36" spans="1:8" x14ac:dyDescent="0.3">
      <c r="D36" s="1" t="s">
        <v>40</v>
      </c>
      <c r="E36" s="3"/>
      <c r="F36" s="8">
        <v>1000000</v>
      </c>
      <c r="G36" s="8">
        <v>1000000</v>
      </c>
    </row>
    <row r="37" spans="1:8" x14ac:dyDescent="0.3">
      <c r="D37" s="1" t="s">
        <v>179</v>
      </c>
      <c r="E37" s="3"/>
      <c r="F37" s="8">
        <v>0</v>
      </c>
      <c r="G37" s="8">
        <v>1169</v>
      </c>
    </row>
    <row r="38" spans="1:8" x14ac:dyDescent="0.3">
      <c r="E38" s="3"/>
      <c r="F38" s="8"/>
      <c r="G38" s="8"/>
    </row>
    <row r="39" spans="1:8" ht="13.5" x14ac:dyDescent="0.35">
      <c r="A39" s="5"/>
      <c r="B39" s="5" t="s">
        <v>0</v>
      </c>
      <c r="C39" s="5" t="s">
        <v>0</v>
      </c>
      <c r="D39" s="6" t="s">
        <v>35</v>
      </c>
      <c r="E39" s="7"/>
      <c r="F39" s="16">
        <f>SUM(F40:F40)</f>
        <v>23000</v>
      </c>
      <c r="G39" s="16">
        <f>SUM(G40:G40)</f>
        <v>23000</v>
      </c>
      <c r="H39" s="20">
        <f>(G39-F39)/F39</f>
        <v>0</v>
      </c>
    </row>
    <row r="40" spans="1:8" x14ac:dyDescent="0.3">
      <c r="B40" s="3">
        <v>3825</v>
      </c>
      <c r="C40" s="1" t="s">
        <v>0</v>
      </c>
      <c r="D40" s="1" t="s">
        <v>36</v>
      </c>
      <c r="E40" s="3"/>
      <c r="F40" s="8">
        <v>23000</v>
      </c>
      <c r="G40" s="8">
        <v>23000</v>
      </c>
    </row>
    <row r="43" spans="1:8" s="29" customFormat="1" ht="14" x14ac:dyDescent="0.3">
      <c r="A43" s="25"/>
      <c r="B43" s="25" t="s">
        <v>0</v>
      </c>
      <c r="C43" s="25" t="s">
        <v>41</v>
      </c>
      <c r="D43" s="26"/>
      <c r="E43" s="25"/>
      <c r="F43" s="27">
        <f>F45+F49</f>
        <v>-19525269</v>
      </c>
      <c r="G43" s="27">
        <f>G45+G49</f>
        <v>-19592026</v>
      </c>
      <c r="H43" s="30">
        <f>(G43-F43)/F43</f>
        <v>3.4190053924481141E-3</v>
      </c>
    </row>
    <row r="44" spans="1:8" x14ac:dyDescent="0.3">
      <c r="A44" s="2"/>
      <c r="B44" s="2"/>
      <c r="C44" s="2"/>
      <c r="D44" s="32"/>
      <c r="E44" s="2"/>
      <c r="F44" s="4"/>
      <c r="G44" s="4"/>
    </row>
    <row r="45" spans="1:8" ht="13.5" x14ac:dyDescent="0.35">
      <c r="A45" s="5"/>
      <c r="B45" s="5" t="s">
        <v>0</v>
      </c>
      <c r="C45" s="6" t="s">
        <v>42</v>
      </c>
      <c r="D45" s="6"/>
      <c r="E45" s="7"/>
      <c r="F45" s="16">
        <f>SUM(F46:F47)</f>
        <v>-2127083</v>
      </c>
      <c r="G45" s="16">
        <f>SUM(G46:G47)</f>
        <v>-1960931</v>
      </c>
      <c r="H45" s="20">
        <f>(G45-F45)/F45</f>
        <v>-7.8112607735570258E-2</v>
      </c>
    </row>
    <row r="46" spans="1:8" x14ac:dyDescent="0.3">
      <c r="B46" s="10" t="s">
        <v>127</v>
      </c>
      <c r="C46" s="1" t="s">
        <v>43</v>
      </c>
      <c r="D46" s="3"/>
      <c r="F46" s="8">
        <v>-1133050</v>
      </c>
      <c r="G46" s="8">
        <v>-966898</v>
      </c>
    </row>
    <row r="47" spans="1:8" x14ac:dyDescent="0.3">
      <c r="B47" s="10" t="s">
        <v>80</v>
      </c>
      <c r="C47" s="1" t="s">
        <v>52</v>
      </c>
      <c r="D47" s="3"/>
      <c r="F47" s="8">
        <v>-994033</v>
      </c>
      <c r="G47" s="8">
        <v>-994033</v>
      </c>
    </row>
    <row r="48" spans="1:8" x14ac:dyDescent="0.3">
      <c r="D48" s="3"/>
      <c r="F48" s="8"/>
      <c r="G48" s="8"/>
    </row>
    <row r="49" spans="1:8" ht="13.5" x14ac:dyDescent="0.35">
      <c r="A49" s="5"/>
      <c r="B49" s="5" t="s">
        <v>0</v>
      </c>
      <c r="C49" s="6" t="s">
        <v>44</v>
      </c>
      <c r="D49" s="6"/>
      <c r="E49" s="7"/>
      <c r="F49" s="16">
        <f>F50+F51+F52</f>
        <v>-17398186</v>
      </c>
      <c r="G49" s="16">
        <f>G50+G51+G52</f>
        <v>-17631095</v>
      </c>
      <c r="H49" s="20">
        <f>(G49-F49)/F49</f>
        <v>1.3386970342770218E-2</v>
      </c>
    </row>
    <row r="50" spans="1:8" x14ac:dyDescent="0.3">
      <c r="A50" s="12"/>
      <c r="B50" s="10" t="s">
        <v>45</v>
      </c>
      <c r="C50" s="10" t="s">
        <v>46</v>
      </c>
      <c r="D50" s="9"/>
      <c r="E50" s="12"/>
      <c r="F50" s="11">
        <v>-11872196</v>
      </c>
      <c r="G50" s="11">
        <v>-12093331</v>
      </c>
    </row>
    <row r="51" spans="1:8" x14ac:dyDescent="0.3">
      <c r="A51" s="12"/>
      <c r="B51" s="10" t="s">
        <v>47</v>
      </c>
      <c r="C51" s="10" t="s">
        <v>48</v>
      </c>
      <c r="D51" s="9"/>
      <c r="E51" s="12"/>
      <c r="F51" s="11">
        <v>-5298772</v>
      </c>
      <c r="G51" s="11">
        <v>-5399671</v>
      </c>
    </row>
    <row r="52" spans="1:8" x14ac:dyDescent="0.3">
      <c r="A52" s="12"/>
      <c r="B52" s="10" t="s">
        <v>49</v>
      </c>
      <c r="C52" s="10" t="s">
        <v>50</v>
      </c>
      <c r="D52" s="9" t="s">
        <v>167</v>
      </c>
      <c r="F52" s="11">
        <v>-227218</v>
      </c>
      <c r="G52" s="11">
        <v>-138093</v>
      </c>
    </row>
    <row r="53" spans="1:8" x14ac:dyDescent="0.3">
      <c r="D53" s="3"/>
      <c r="F53" s="8"/>
      <c r="G53" s="8"/>
    </row>
    <row r="54" spans="1:8" x14ac:dyDescent="0.3">
      <c r="A54" s="2"/>
      <c r="B54" s="2" t="s">
        <v>0</v>
      </c>
      <c r="C54" s="2" t="s">
        <v>51</v>
      </c>
      <c r="D54" s="32"/>
      <c r="E54" s="2"/>
      <c r="F54" s="4">
        <f>F3+F43</f>
        <v>2117273</v>
      </c>
      <c r="G54" s="4">
        <f>G3+G43</f>
        <v>2117273</v>
      </c>
    </row>
    <row r="56" spans="1:8" x14ac:dyDescent="0.3">
      <c r="A56" s="2"/>
      <c r="B56" s="2" t="s">
        <v>0</v>
      </c>
      <c r="C56" s="2" t="s">
        <v>53</v>
      </c>
      <c r="D56" s="32"/>
      <c r="E56" s="2"/>
      <c r="F56" s="4">
        <f>SUM(F57:F61)</f>
        <v>-1211600</v>
      </c>
      <c r="G56" s="4">
        <f>SUM(G57:G61)</f>
        <v>-1211600</v>
      </c>
      <c r="H56" s="23">
        <f>(G56-F56)/F56</f>
        <v>0</v>
      </c>
    </row>
    <row r="57" spans="1:8" x14ac:dyDescent="0.3">
      <c r="A57" s="2"/>
      <c r="B57" s="2"/>
      <c r="C57" s="10" t="s">
        <v>54</v>
      </c>
      <c r="D57" s="32"/>
      <c r="E57" s="2"/>
      <c r="F57" s="11"/>
      <c r="G57" s="11"/>
    </row>
    <row r="58" spans="1:8" x14ac:dyDescent="0.3">
      <c r="A58" s="2"/>
      <c r="B58" s="2"/>
      <c r="C58" s="10" t="s">
        <v>55</v>
      </c>
      <c r="D58" s="32"/>
      <c r="E58" s="2"/>
      <c r="F58" s="11">
        <v>-1100000</v>
      </c>
      <c r="G58" s="11">
        <v>-1100000</v>
      </c>
      <c r="H58" s="21">
        <f>(G58-F58)/F58</f>
        <v>0</v>
      </c>
    </row>
    <row r="59" spans="1:8" x14ac:dyDescent="0.3">
      <c r="A59" s="2"/>
      <c r="B59" s="2"/>
      <c r="C59" s="10" t="s">
        <v>56</v>
      </c>
      <c r="D59" s="32"/>
      <c r="E59" s="2"/>
      <c r="F59" s="11"/>
      <c r="G59" s="11"/>
    </row>
    <row r="60" spans="1:8" x14ac:dyDescent="0.3">
      <c r="A60" s="2"/>
      <c r="B60" s="2"/>
      <c r="C60" s="10" t="s">
        <v>57</v>
      </c>
      <c r="D60" s="32"/>
      <c r="E60" s="2"/>
      <c r="F60" s="11"/>
      <c r="G60" s="11"/>
    </row>
    <row r="61" spans="1:8" x14ac:dyDescent="0.3">
      <c r="B61" s="1" t="s">
        <v>58</v>
      </c>
      <c r="C61" s="10" t="s">
        <v>59</v>
      </c>
      <c r="D61" s="3"/>
      <c r="F61" s="8">
        <v>-111600</v>
      </c>
      <c r="G61" s="8">
        <v>-111600</v>
      </c>
      <c r="H61" s="21">
        <f>(G61-F61)/F61</f>
        <v>0</v>
      </c>
    </row>
    <row r="62" spans="1:8" x14ac:dyDescent="0.3">
      <c r="D62" s="3"/>
      <c r="F62" s="8"/>
      <c r="G62" s="8"/>
    </row>
    <row r="63" spans="1:8" x14ac:dyDescent="0.3">
      <c r="A63" s="2"/>
      <c r="B63" s="2" t="s">
        <v>0</v>
      </c>
      <c r="C63" s="2" t="s">
        <v>60</v>
      </c>
      <c r="D63" s="32"/>
      <c r="E63" s="2"/>
      <c r="F63" s="4">
        <f>F54+F56</f>
        <v>905673</v>
      </c>
      <c r="G63" s="4">
        <f>G54+G56</f>
        <v>905673</v>
      </c>
    </row>
    <row r="64" spans="1:8" x14ac:dyDescent="0.3">
      <c r="B64" s="1" t="s">
        <v>0</v>
      </c>
      <c r="C64" s="1" t="s">
        <v>61</v>
      </c>
      <c r="D64" s="3"/>
      <c r="F64" s="8">
        <f>SUM(F66:F66)</f>
        <v>-905673</v>
      </c>
      <c r="G64" s="8">
        <f>SUM(G66:G66)</f>
        <v>-905673</v>
      </c>
    </row>
    <row r="65" spans="1:8" x14ac:dyDescent="0.3">
      <c r="B65" s="24" t="s">
        <v>181</v>
      </c>
      <c r="D65" s="3" t="s">
        <v>180</v>
      </c>
      <c r="F65" s="8"/>
      <c r="G65" s="8"/>
    </row>
    <row r="66" spans="1:8" x14ac:dyDescent="0.3">
      <c r="B66" s="1" t="s">
        <v>62</v>
      </c>
      <c r="C66" s="1" t="s">
        <v>63</v>
      </c>
      <c r="D66" s="3"/>
      <c r="F66" s="8">
        <v>-905673</v>
      </c>
      <c r="G66" s="8">
        <v>-905673</v>
      </c>
      <c r="H66" s="21">
        <f>(G66-F66)/F66</f>
        <v>0</v>
      </c>
    </row>
    <row r="67" spans="1:8" x14ac:dyDescent="0.3">
      <c r="B67" s="1" t="s">
        <v>64</v>
      </c>
      <c r="C67" s="1" t="s">
        <v>65</v>
      </c>
      <c r="D67" s="3"/>
      <c r="F67" s="8">
        <f>F63+F64</f>
        <v>0</v>
      </c>
      <c r="G67" s="8">
        <f>G63+G64</f>
        <v>0</v>
      </c>
    </row>
    <row r="69" spans="1:8" s="15" customFormat="1" x14ac:dyDescent="0.3">
      <c r="A69" s="15" t="s">
        <v>66</v>
      </c>
      <c r="D69" s="31"/>
      <c r="F69" s="18"/>
      <c r="G69" s="18"/>
      <c r="H69" s="19"/>
    </row>
    <row r="70" spans="1:8" x14ac:dyDescent="0.3">
      <c r="D70" s="3"/>
      <c r="F70" s="8"/>
      <c r="G70" s="8"/>
    </row>
    <row r="71" spans="1:8" x14ac:dyDescent="0.3">
      <c r="B71" s="1" t="s">
        <v>67</v>
      </c>
      <c r="C71" s="10" t="s">
        <v>68</v>
      </c>
      <c r="D71" s="9" t="s">
        <v>69</v>
      </c>
      <c r="F71" s="18" t="s">
        <v>188</v>
      </c>
      <c r="G71" s="18">
        <v>2019</v>
      </c>
      <c r="H71" s="19" t="s">
        <v>166</v>
      </c>
    </row>
    <row r="72" spans="1:8" x14ac:dyDescent="0.3">
      <c r="B72" s="36" t="s">
        <v>70</v>
      </c>
      <c r="C72" s="36"/>
      <c r="D72" s="36"/>
      <c r="E72" s="36"/>
      <c r="F72" s="4">
        <f>F74+F77+F81+F84+F86+F91+F93+F96+F98+F100+F102+F104+F106+F108+F112+F116+F120+F122+F126+F130+F134+F138+F142+F145+F147+F150+F155+F157+F159+F164+F166+F169+F172+F175+F178+F183+F186+F189+F192+F88</f>
        <v>19525269</v>
      </c>
      <c r="G72" s="4">
        <f>G74+G77+G81+G84+G86+G91+G93+G96+G98+G100+G102+G104+G106+G108+G112+G116+G120+G122+G126+G130+G134+G138+G142+G145+G147+G150+G155+G157+G159+G164+G166+G169+G172+G175+G178+G183+G186+G189+G192+G88</f>
        <v>19592026</v>
      </c>
      <c r="H72" s="23">
        <f>(G72-F72)/F72</f>
        <v>3.4190053924481141E-3</v>
      </c>
    </row>
    <row r="73" spans="1:8" x14ac:dyDescent="0.3">
      <c r="C73" s="2"/>
      <c r="D73" s="32"/>
      <c r="E73" s="2"/>
      <c r="F73" s="4"/>
      <c r="G73" s="4"/>
    </row>
    <row r="74" spans="1:8" x14ac:dyDescent="0.3">
      <c r="B74" s="2" t="s">
        <v>71</v>
      </c>
      <c r="C74" s="2" t="s">
        <v>183</v>
      </c>
      <c r="D74" s="2"/>
      <c r="E74" s="2"/>
      <c r="F74" s="4">
        <f>SUM(F75:F76)</f>
        <v>199550</v>
      </c>
      <c r="G74" s="4">
        <f>SUM(G75:G76)</f>
        <v>199550</v>
      </c>
      <c r="H74" s="23">
        <f>(G74-F74)/F74</f>
        <v>0</v>
      </c>
    </row>
    <row r="75" spans="1:8" x14ac:dyDescent="0.3">
      <c r="B75" s="10"/>
      <c r="C75" s="10" t="s">
        <v>45</v>
      </c>
      <c r="D75" s="10" t="s">
        <v>72</v>
      </c>
      <c r="E75" s="10"/>
      <c r="F75" s="11">
        <v>174550</v>
      </c>
      <c r="G75" s="11">
        <v>162550</v>
      </c>
      <c r="H75" s="19"/>
    </row>
    <row r="76" spans="1:8" x14ac:dyDescent="0.3">
      <c r="B76" s="10"/>
      <c r="C76" s="10" t="s">
        <v>47</v>
      </c>
      <c r="D76" s="10" t="s">
        <v>48</v>
      </c>
      <c r="E76" s="10"/>
      <c r="F76" s="11">
        <v>25000</v>
      </c>
      <c r="G76" s="11">
        <v>37000</v>
      </c>
      <c r="H76" s="19"/>
    </row>
    <row r="77" spans="1:8" x14ac:dyDescent="0.3">
      <c r="B77" s="2" t="s">
        <v>73</v>
      </c>
      <c r="C77" s="2" t="s">
        <v>184</v>
      </c>
      <c r="D77" s="10"/>
      <c r="E77" s="10"/>
      <c r="F77" s="4">
        <f>SUM(F78:F80)</f>
        <v>2065310</v>
      </c>
      <c r="G77" s="4">
        <f>SUM(G78:G80)</f>
        <v>2031701</v>
      </c>
      <c r="H77" s="23">
        <f>(G77-F77)/F77</f>
        <v>-1.6273101858800858E-2</v>
      </c>
    </row>
    <row r="78" spans="1:8" x14ac:dyDescent="0.3">
      <c r="B78" s="2"/>
      <c r="C78" s="10" t="s">
        <v>127</v>
      </c>
      <c r="D78" s="10" t="s">
        <v>161</v>
      </c>
      <c r="E78" s="10"/>
      <c r="F78" s="4">
        <v>1250</v>
      </c>
      <c r="G78" s="11">
        <v>1250</v>
      </c>
      <c r="H78" s="19"/>
    </row>
    <row r="79" spans="1:8" x14ac:dyDescent="0.3">
      <c r="B79" s="2"/>
      <c r="C79" s="10" t="s">
        <v>45</v>
      </c>
      <c r="D79" s="10" t="s">
        <v>72</v>
      </c>
      <c r="E79" s="10"/>
      <c r="F79" s="11">
        <v>1634470</v>
      </c>
      <c r="G79" s="11">
        <v>1601485</v>
      </c>
      <c r="H79" s="23"/>
    </row>
    <row r="80" spans="1:8" x14ac:dyDescent="0.3">
      <c r="B80" s="2"/>
      <c r="C80" s="10" t="s">
        <v>47</v>
      </c>
      <c r="D80" s="10" t="s">
        <v>48</v>
      </c>
      <c r="E80" s="10"/>
      <c r="F80" s="11">
        <v>429590</v>
      </c>
      <c r="G80" s="11">
        <v>428966</v>
      </c>
      <c r="H80" s="23"/>
    </row>
    <row r="81" spans="2:8" x14ac:dyDescent="0.3">
      <c r="B81" s="2" t="s">
        <v>74</v>
      </c>
      <c r="C81" s="2" t="s">
        <v>75</v>
      </c>
      <c r="D81" s="10"/>
      <c r="E81" s="10"/>
      <c r="F81" s="4">
        <f>SUM(F82:F83)</f>
        <v>226218</v>
      </c>
      <c r="G81" s="4">
        <f>SUM(G82:G83)</f>
        <v>136218</v>
      </c>
      <c r="H81" s="19"/>
    </row>
    <row r="82" spans="2:8" x14ac:dyDescent="0.3">
      <c r="B82" s="10"/>
      <c r="C82" s="10" t="s">
        <v>49</v>
      </c>
      <c r="D82" s="10" t="s">
        <v>44</v>
      </c>
      <c r="E82" s="10"/>
      <c r="F82" s="11">
        <v>126218</v>
      </c>
      <c r="G82" s="11">
        <v>106218</v>
      </c>
      <c r="H82" s="23">
        <f>(G82-F82)/F82</f>
        <v>-0.15845600469029775</v>
      </c>
    </row>
    <row r="83" spans="2:8" x14ac:dyDescent="0.3">
      <c r="B83" s="10"/>
      <c r="C83" s="10" t="s">
        <v>49</v>
      </c>
      <c r="D83" s="10" t="s">
        <v>162</v>
      </c>
      <c r="E83" s="10"/>
      <c r="F83" s="11">
        <v>100000</v>
      </c>
      <c r="G83" s="11">
        <v>30000</v>
      </c>
      <c r="H83" s="19"/>
    </row>
    <row r="84" spans="2:8" x14ac:dyDescent="0.3">
      <c r="B84" s="2" t="s">
        <v>78</v>
      </c>
      <c r="C84" s="2" t="s">
        <v>79</v>
      </c>
      <c r="D84" s="10"/>
      <c r="E84" s="10"/>
      <c r="F84" s="4">
        <f>F85</f>
        <v>155000</v>
      </c>
      <c r="G84" s="4">
        <f>G85</f>
        <v>155000</v>
      </c>
      <c r="H84" s="23">
        <f>(G84-F84)/F84</f>
        <v>0</v>
      </c>
    </row>
    <row r="85" spans="2:8" x14ac:dyDescent="0.3">
      <c r="B85" s="10"/>
      <c r="C85" s="10" t="s">
        <v>80</v>
      </c>
      <c r="D85" s="10" t="s">
        <v>81</v>
      </c>
      <c r="E85" s="10"/>
      <c r="F85" s="11">
        <v>155000</v>
      </c>
      <c r="G85" s="11">
        <v>155000</v>
      </c>
      <c r="H85" s="19"/>
    </row>
    <row r="86" spans="2:8" x14ac:dyDescent="0.3">
      <c r="B86" s="2" t="s">
        <v>83</v>
      </c>
      <c r="C86" s="2" t="s">
        <v>84</v>
      </c>
      <c r="D86" s="10"/>
      <c r="E86" s="10"/>
      <c r="F86" s="4">
        <f>F87</f>
        <v>3000</v>
      </c>
      <c r="G86" s="4">
        <f>G87</f>
        <v>3000</v>
      </c>
      <c r="H86" s="23">
        <f>(G86-F86)/F86</f>
        <v>0</v>
      </c>
    </row>
    <row r="87" spans="2:8" x14ac:dyDescent="0.3">
      <c r="B87" s="10"/>
      <c r="C87" s="10" t="s">
        <v>80</v>
      </c>
      <c r="D87" s="10" t="s">
        <v>81</v>
      </c>
      <c r="E87" s="10"/>
      <c r="F87" s="11">
        <v>3000</v>
      </c>
      <c r="G87" s="11">
        <v>3000</v>
      </c>
      <c r="H87" s="19"/>
    </row>
    <row r="88" spans="2:8" x14ac:dyDescent="0.3">
      <c r="B88" s="2" t="s">
        <v>82</v>
      </c>
      <c r="C88" s="2" t="s">
        <v>163</v>
      </c>
      <c r="D88" s="10"/>
      <c r="E88" s="10"/>
      <c r="F88" s="4">
        <f>SUM(F89:F90)</f>
        <v>14100</v>
      </c>
      <c r="G88" s="4">
        <f>SUM(G89:G90)</f>
        <v>14100</v>
      </c>
      <c r="H88" s="23">
        <f>(G88-F88)/F88</f>
        <v>0</v>
      </c>
    </row>
    <row r="89" spans="2:8" x14ac:dyDescent="0.3">
      <c r="B89" s="10"/>
      <c r="C89" s="10" t="s">
        <v>80</v>
      </c>
      <c r="D89" s="10" t="s">
        <v>81</v>
      </c>
      <c r="E89" s="10"/>
      <c r="F89" s="11">
        <v>3500</v>
      </c>
      <c r="G89" s="11">
        <v>3500</v>
      </c>
      <c r="H89" s="19"/>
    </row>
    <row r="90" spans="2:8" x14ac:dyDescent="0.3">
      <c r="B90" s="10"/>
      <c r="C90" s="10" t="s">
        <v>47</v>
      </c>
      <c r="D90" s="10" t="s">
        <v>48</v>
      </c>
      <c r="E90" s="10"/>
      <c r="F90" s="11">
        <v>10600</v>
      </c>
      <c r="G90" s="11">
        <v>10600</v>
      </c>
      <c r="H90" s="19"/>
    </row>
    <row r="91" spans="2:8" x14ac:dyDescent="0.3">
      <c r="B91" s="2" t="s">
        <v>182</v>
      </c>
      <c r="C91" s="2" t="s">
        <v>85</v>
      </c>
      <c r="D91" s="10"/>
      <c r="E91" s="10"/>
      <c r="F91" s="4">
        <f>F92</f>
        <v>46600</v>
      </c>
      <c r="G91" s="4">
        <f>G92</f>
        <v>46600</v>
      </c>
      <c r="H91" s="23">
        <f>(G91-F91)/F91</f>
        <v>0</v>
      </c>
    </row>
    <row r="92" spans="2:8" x14ac:dyDescent="0.3">
      <c r="B92" s="10"/>
      <c r="C92" s="10" t="s">
        <v>47</v>
      </c>
      <c r="D92" s="10" t="s">
        <v>48</v>
      </c>
      <c r="E92" s="10"/>
      <c r="F92" s="11">
        <v>46600</v>
      </c>
      <c r="G92" s="11">
        <v>46600</v>
      </c>
      <c r="H92" s="19"/>
    </row>
    <row r="93" spans="2:8" x14ac:dyDescent="0.3">
      <c r="B93" s="2" t="s">
        <v>86</v>
      </c>
      <c r="C93" s="2" t="s">
        <v>87</v>
      </c>
      <c r="D93" s="10"/>
      <c r="E93" s="10"/>
      <c r="F93" s="4">
        <f>SUM(F94:F95)</f>
        <v>50560</v>
      </c>
      <c r="G93" s="4">
        <f>SUM(G94:G95)</f>
        <v>50560</v>
      </c>
      <c r="H93" s="23">
        <f>(G93-F93)/F93</f>
        <v>0</v>
      </c>
    </row>
    <row r="94" spans="2:8" x14ac:dyDescent="0.3">
      <c r="B94" s="10"/>
      <c r="C94" s="10" t="s">
        <v>45</v>
      </c>
      <c r="D94" s="10" t="s">
        <v>72</v>
      </c>
      <c r="E94" s="10"/>
      <c r="F94" s="11">
        <v>18740</v>
      </c>
      <c r="G94" s="11">
        <v>18740</v>
      </c>
      <c r="H94" s="19"/>
    </row>
    <row r="95" spans="2:8" x14ac:dyDescent="0.3">
      <c r="B95" s="10"/>
      <c r="C95" s="10" t="s">
        <v>47</v>
      </c>
      <c r="D95" s="10" t="s">
        <v>48</v>
      </c>
      <c r="E95" s="10"/>
      <c r="F95" s="11">
        <v>31820</v>
      </c>
      <c r="G95" s="11">
        <v>31820</v>
      </c>
      <c r="H95" s="19"/>
    </row>
    <row r="96" spans="2:8" x14ac:dyDescent="0.3">
      <c r="B96" s="2" t="s">
        <v>88</v>
      </c>
      <c r="C96" s="2" t="s">
        <v>89</v>
      </c>
      <c r="D96" s="10"/>
      <c r="E96" s="10"/>
      <c r="F96" s="4">
        <f>F97</f>
        <v>281000</v>
      </c>
      <c r="G96" s="4">
        <f>G97</f>
        <v>253496</v>
      </c>
      <c r="H96" s="23">
        <f>(G96-F96)/F96</f>
        <v>-9.7879003558718855E-2</v>
      </c>
    </row>
    <row r="97" spans="2:8" x14ac:dyDescent="0.3">
      <c r="B97" s="10"/>
      <c r="C97" s="10" t="s">
        <v>47</v>
      </c>
      <c r="D97" s="10" t="s">
        <v>185</v>
      </c>
      <c r="E97" s="10"/>
      <c r="F97" s="11">
        <v>281000</v>
      </c>
      <c r="G97" s="11">
        <v>253496</v>
      </c>
      <c r="H97" s="19"/>
    </row>
    <row r="98" spans="2:8" x14ac:dyDescent="0.3">
      <c r="B98" s="2" t="s">
        <v>90</v>
      </c>
      <c r="C98" s="2" t="s">
        <v>91</v>
      </c>
      <c r="D98" s="10"/>
      <c r="E98" s="10"/>
      <c r="F98" s="4">
        <f>F99</f>
        <v>250000</v>
      </c>
      <c r="G98" s="4">
        <f>G99</f>
        <v>250000</v>
      </c>
      <c r="H98" s="23">
        <f>(G98-F98)/F98</f>
        <v>0</v>
      </c>
    </row>
    <row r="99" spans="2:8" x14ac:dyDescent="0.3">
      <c r="B99" s="10"/>
      <c r="C99" s="10" t="s">
        <v>80</v>
      </c>
      <c r="D99" s="10" t="s">
        <v>81</v>
      </c>
      <c r="E99" s="10"/>
      <c r="F99" s="11">
        <v>250000</v>
      </c>
      <c r="G99" s="11">
        <v>250000</v>
      </c>
      <c r="H99" s="19"/>
    </row>
    <row r="100" spans="2:8" x14ac:dyDescent="0.3">
      <c r="B100" s="2" t="s">
        <v>92</v>
      </c>
      <c r="C100" s="2" t="s">
        <v>93</v>
      </c>
      <c r="D100" s="10"/>
      <c r="E100" s="10"/>
      <c r="F100" s="4">
        <f>F101</f>
        <v>89000</v>
      </c>
      <c r="G100" s="4">
        <f>G101</f>
        <v>89000</v>
      </c>
      <c r="H100" s="23">
        <f>(G100-F100)/F100</f>
        <v>0</v>
      </c>
    </row>
    <row r="101" spans="2:8" x14ac:dyDescent="0.3">
      <c r="B101" s="10"/>
      <c r="C101" s="10" t="s">
        <v>47</v>
      </c>
      <c r="D101" s="10" t="s">
        <v>48</v>
      </c>
      <c r="E101" s="10"/>
      <c r="F101" s="11">
        <v>89000</v>
      </c>
      <c r="G101" s="11">
        <v>89000</v>
      </c>
      <c r="H101" s="19"/>
    </row>
    <row r="102" spans="2:8" x14ac:dyDescent="0.3">
      <c r="B102" s="2" t="s">
        <v>94</v>
      </c>
      <c r="C102" s="2" t="s">
        <v>95</v>
      </c>
      <c r="D102" s="10"/>
      <c r="E102" s="10"/>
      <c r="F102" s="4">
        <f>F103</f>
        <v>350000</v>
      </c>
      <c r="G102" s="4">
        <f>G103</f>
        <v>350000</v>
      </c>
      <c r="H102" s="23">
        <f>(G102-F102)/F102</f>
        <v>0</v>
      </c>
    </row>
    <row r="103" spans="2:8" x14ac:dyDescent="0.3">
      <c r="B103" s="10"/>
      <c r="C103" s="10" t="s">
        <v>47</v>
      </c>
      <c r="D103" s="10" t="s">
        <v>48</v>
      </c>
      <c r="E103" s="10"/>
      <c r="F103" s="11">
        <v>350000</v>
      </c>
      <c r="G103" s="11">
        <v>350000</v>
      </c>
      <c r="H103" s="19"/>
    </row>
    <row r="104" spans="2:8" x14ac:dyDescent="0.3">
      <c r="B104" s="2" t="s">
        <v>96</v>
      </c>
      <c r="C104" s="2" t="s">
        <v>97</v>
      </c>
      <c r="D104" s="10"/>
      <c r="E104" s="10"/>
      <c r="F104" s="4">
        <f>F105</f>
        <v>50000</v>
      </c>
      <c r="G104" s="4">
        <f>G105</f>
        <v>50000</v>
      </c>
      <c r="H104" s="23">
        <f>(G104-F104)/F104</f>
        <v>0</v>
      </c>
    </row>
    <row r="105" spans="2:8" x14ac:dyDescent="0.3">
      <c r="B105" s="10"/>
      <c r="C105" s="10" t="s">
        <v>47</v>
      </c>
      <c r="D105" s="10" t="s">
        <v>48</v>
      </c>
      <c r="E105" s="10"/>
      <c r="F105" s="11">
        <v>50000</v>
      </c>
      <c r="G105" s="11">
        <v>50000</v>
      </c>
      <c r="H105" s="19"/>
    </row>
    <row r="106" spans="2:8" x14ac:dyDescent="0.3">
      <c r="B106" s="2" t="s">
        <v>98</v>
      </c>
      <c r="C106" s="2" t="s">
        <v>99</v>
      </c>
      <c r="D106" s="10"/>
      <c r="E106" s="10"/>
      <c r="F106" s="4">
        <f>F107</f>
        <v>160000</v>
      </c>
      <c r="G106" s="4">
        <f>G107</f>
        <v>160000</v>
      </c>
      <c r="H106" s="23">
        <f>(G106-F106)/F106</f>
        <v>0</v>
      </c>
    </row>
    <row r="107" spans="2:8" x14ac:dyDescent="0.3">
      <c r="B107" s="10"/>
      <c r="C107" s="10" t="s">
        <v>47</v>
      </c>
      <c r="D107" s="10" t="s">
        <v>48</v>
      </c>
      <c r="E107" s="10"/>
      <c r="F107" s="11">
        <v>160000</v>
      </c>
      <c r="G107" s="11">
        <v>160000</v>
      </c>
      <c r="H107" s="19"/>
    </row>
    <row r="108" spans="2:8" x14ac:dyDescent="0.3">
      <c r="B108" s="2" t="s">
        <v>100</v>
      </c>
      <c r="C108" s="2" t="s">
        <v>101</v>
      </c>
      <c r="D108" s="2"/>
      <c r="E108" s="2"/>
      <c r="F108" s="4">
        <f>SUM(F109:F111)</f>
        <v>1086975</v>
      </c>
      <c r="G108" s="4">
        <f>SUM(G109:G111)</f>
        <v>1075625</v>
      </c>
      <c r="H108" s="23">
        <f>(G108-F108)/F108</f>
        <v>-1.0441822489017687E-2</v>
      </c>
    </row>
    <row r="109" spans="2:8" x14ac:dyDescent="0.3">
      <c r="B109" s="10"/>
      <c r="C109" s="10" t="s">
        <v>45</v>
      </c>
      <c r="D109" s="10" t="s">
        <v>72</v>
      </c>
      <c r="E109" s="10"/>
      <c r="F109" s="11">
        <v>617095</v>
      </c>
      <c r="G109" s="11">
        <v>609870</v>
      </c>
      <c r="H109" s="23"/>
    </row>
    <row r="110" spans="2:8" x14ac:dyDescent="0.3">
      <c r="B110" s="10"/>
      <c r="C110" s="10" t="s">
        <v>47</v>
      </c>
      <c r="D110" s="10" t="s">
        <v>48</v>
      </c>
      <c r="E110" s="10"/>
      <c r="F110" s="11">
        <v>468880</v>
      </c>
      <c r="G110" s="11">
        <v>463880</v>
      </c>
      <c r="H110" s="23"/>
    </row>
    <row r="111" spans="2:8" x14ac:dyDescent="0.3">
      <c r="B111" s="10"/>
      <c r="C111" s="10" t="s">
        <v>49</v>
      </c>
      <c r="D111" s="10" t="s">
        <v>44</v>
      </c>
      <c r="E111" s="10"/>
      <c r="F111" s="11">
        <v>1000</v>
      </c>
      <c r="G111" s="11">
        <v>1875</v>
      </c>
      <c r="H111" s="19"/>
    </row>
    <row r="112" spans="2:8" x14ac:dyDescent="0.3">
      <c r="B112" s="2" t="s">
        <v>102</v>
      </c>
      <c r="C112" s="2" t="s">
        <v>103</v>
      </c>
      <c r="D112" s="10"/>
      <c r="E112" s="10"/>
      <c r="F112" s="4">
        <f>SUM(F113:F115)</f>
        <v>7300</v>
      </c>
      <c r="G112" s="4">
        <f>SUM(G113:G115)</f>
        <v>7300</v>
      </c>
      <c r="H112" s="23">
        <f>(G112-F112)/F112</f>
        <v>0</v>
      </c>
    </row>
    <row r="113" spans="2:8" x14ac:dyDescent="0.3">
      <c r="B113" s="10"/>
      <c r="C113" s="10" t="s">
        <v>80</v>
      </c>
      <c r="D113" s="10" t="s">
        <v>81</v>
      </c>
      <c r="E113" s="10"/>
      <c r="F113" s="11">
        <v>1800</v>
      </c>
      <c r="G113" s="11">
        <v>1800</v>
      </c>
      <c r="H113" s="19"/>
    </row>
    <row r="114" spans="2:8" x14ac:dyDescent="0.3">
      <c r="B114" s="10"/>
      <c r="C114" s="10" t="s">
        <v>45</v>
      </c>
      <c r="D114" s="10" t="s">
        <v>72</v>
      </c>
      <c r="E114" s="10"/>
      <c r="F114" s="11">
        <v>5090</v>
      </c>
      <c r="G114" s="11">
        <v>5090</v>
      </c>
      <c r="H114" s="19"/>
    </row>
    <row r="115" spans="2:8" x14ac:dyDescent="0.3">
      <c r="B115" s="10"/>
      <c r="C115" s="10" t="s">
        <v>47</v>
      </c>
      <c r="D115" s="10" t="s">
        <v>48</v>
      </c>
      <c r="E115" s="10"/>
      <c r="F115" s="11">
        <v>410</v>
      </c>
      <c r="G115" s="11">
        <v>410</v>
      </c>
      <c r="H115" s="19"/>
    </row>
    <row r="116" spans="2:8" x14ac:dyDescent="0.3">
      <c r="B116" s="2" t="s">
        <v>104</v>
      </c>
      <c r="C116" s="2" t="s">
        <v>105</v>
      </c>
      <c r="D116" s="10"/>
      <c r="E116" s="10"/>
      <c r="F116" s="4">
        <f>SUM(F117:F119)</f>
        <v>535000</v>
      </c>
      <c r="G116" s="4">
        <f>SUM(G117:G119)</f>
        <v>531700</v>
      </c>
      <c r="H116" s="23">
        <f>(G116-F116)/F116</f>
        <v>-6.1682242990654208E-3</v>
      </c>
    </row>
    <row r="117" spans="2:8" x14ac:dyDescent="0.3">
      <c r="B117" s="10"/>
      <c r="C117" s="10" t="s">
        <v>80</v>
      </c>
      <c r="D117" s="10" t="s">
        <v>81</v>
      </c>
      <c r="E117" s="10"/>
      <c r="F117" s="11">
        <v>225000</v>
      </c>
      <c r="G117" s="11">
        <v>225000</v>
      </c>
      <c r="H117" s="19"/>
    </row>
    <row r="118" spans="2:8" x14ac:dyDescent="0.3">
      <c r="B118" s="10"/>
      <c r="C118" s="10" t="s">
        <v>45</v>
      </c>
      <c r="D118" s="10" t="s">
        <v>72</v>
      </c>
      <c r="E118" s="10"/>
      <c r="F118" s="11">
        <v>189350</v>
      </c>
      <c r="G118" s="11">
        <v>189350</v>
      </c>
      <c r="H118" s="19"/>
    </row>
    <row r="119" spans="2:8" x14ac:dyDescent="0.3">
      <c r="B119" s="10"/>
      <c r="C119" s="10" t="s">
        <v>47</v>
      </c>
      <c r="D119" s="10" t="s">
        <v>48</v>
      </c>
      <c r="E119" s="10"/>
      <c r="F119" s="11">
        <v>120650</v>
      </c>
      <c r="G119" s="11">
        <v>117350</v>
      </c>
      <c r="H119" s="19"/>
    </row>
    <row r="120" spans="2:8" x14ac:dyDescent="0.3">
      <c r="B120" s="2" t="s">
        <v>106</v>
      </c>
      <c r="C120" s="2" t="s">
        <v>107</v>
      </c>
      <c r="D120" s="10"/>
      <c r="E120" s="10"/>
      <c r="F120" s="4">
        <f>F121</f>
        <v>16500</v>
      </c>
      <c r="G120" s="4">
        <f>G121</f>
        <v>16500</v>
      </c>
      <c r="H120" s="23">
        <f>(G120-F120)/F120</f>
        <v>0</v>
      </c>
    </row>
    <row r="121" spans="2:8" x14ac:dyDescent="0.3">
      <c r="B121" s="10"/>
      <c r="C121" s="10" t="s">
        <v>47</v>
      </c>
      <c r="D121" s="10" t="s">
        <v>48</v>
      </c>
      <c r="E121" s="10"/>
      <c r="F121" s="11">
        <v>16500</v>
      </c>
      <c r="G121" s="11">
        <v>16500</v>
      </c>
      <c r="H121" s="19"/>
    </row>
    <row r="122" spans="2:8" x14ac:dyDescent="0.3">
      <c r="B122" s="2" t="s">
        <v>108</v>
      </c>
      <c r="C122" s="2" t="s">
        <v>109</v>
      </c>
      <c r="D122" s="10"/>
      <c r="E122" s="10"/>
      <c r="F122" s="4">
        <f>SUM(F123:F125)</f>
        <v>149110</v>
      </c>
      <c r="G122" s="4">
        <f>SUM(G123:G125)</f>
        <v>164365</v>
      </c>
      <c r="H122" s="23">
        <f>(G122-F122)/F122</f>
        <v>0.10230702166186037</v>
      </c>
    </row>
    <row r="123" spans="2:8" x14ac:dyDescent="0.3">
      <c r="B123" s="10"/>
      <c r="C123" s="10" t="s">
        <v>80</v>
      </c>
      <c r="D123" s="10" t="s">
        <v>81</v>
      </c>
      <c r="E123" s="10"/>
      <c r="F123" s="11">
        <v>7000</v>
      </c>
      <c r="G123" s="11">
        <v>7000</v>
      </c>
      <c r="H123" s="19"/>
    </row>
    <row r="124" spans="2:8" x14ac:dyDescent="0.3">
      <c r="B124" s="10"/>
      <c r="C124" s="10" t="s">
        <v>45</v>
      </c>
      <c r="D124" s="10" t="s">
        <v>72</v>
      </c>
      <c r="E124" s="10"/>
      <c r="F124" s="11">
        <v>116410</v>
      </c>
      <c r="G124" s="11">
        <v>131665</v>
      </c>
      <c r="H124" s="19"/>
    </row>
    <row r="125" spans="2:8" x14ac:dyDescent="0.3">
      <c r="B125" s="10"/>
      <c r="C125" s="10" t="s">
        <v>47</v>
      </c>
      <c r="D125" s="10" t="s">
        <v>48</v>
      </c>
      <c r="E125" s="10"/>
      <c r="F125" s="11">
        <v>25700</v>
      </c>
      <c r="G125" s="11">
        <v>25700</v>
      </c>
      <c r="H125" s="19"/>
    </row>
    <row r="126" spans="2:8" x14ac:dyDescent="0.3">
      <c r="B126" s="2" t="s">
        <v>110</v>
      </c>
      <c r="C126" s="2" t="s">
        <v>111</v>
      </c>
      <c r="D126" s="10"/>
      <c r="E126" s="10"/>
      <c r="F126" s="4">
        <f>SUM(F127:F129)</f>
        <v>121700</v>
      </c>
      <c r="G126" s="4">
        <f>SUM(G127:G129)</f>
        <v>121700</v>
      </c>
      <c r="H126" s="23">
        <f>(G126-F126)/F126</f>
        <v>0</v>
      </c>
    </row>
    <row r="127" spans="2:8" x14ac:dyDescent="0.3">
      <c r="B127" s="10"/>
      <c r="C127" s="10" t="s">
        <v>80</v>
      </c>
      <c r="D127" s="10" t="s">
        <v>81</v>
      </c>
      <c r="E127" s="10"/>
      <c r="F127" s="11">
        <v>10000</v>
      </c>
      <c r="G127" s="11">
        <v>10000</v>
      </c>
      <c r="H127" s="19"/>
    </row>
    <row r="128" spans="2:8" x14ac:dyDescent="0.3">
      <c r="B128" s="10"/>
      <c r="C128" s="10" t="s">
        <v>45</v>
      </c>
      <c r="D128" s="10" t="s">
        <v>72</v>
      </c>
      <c r="E128" s="10"/>
      <c r="F128" s="11">
        <v>4700</v>
      </c>
      <c r="G128" s="11">
        <v>4700</v>
      </c>
      <c r="H128" s="19"/>
    </row>
    <row r="129" spans="2:8" x14ac:dyDescent="0.3">
      <c r="B129" s="10"/>
      <c r="C129" s="10" t="s">
        <v>47</v>
      </c>
      <c r="D129" s="10" t="s">
        <v>48</v>
      </c>
      <c r="E129" s="10"/>
      <c r="F129" s="11">
        <v>107000</v>
      </c>
      <c r="G129" s="11">
        <v>107000</v>
      </c>
      <c r="H129" s="19"/>
    </row>
    <row r="130" spans="2:8" x14ac:dyDescent="0.3">
      <c r="B130" s="2" t="s">
        <v>112</v>
      </c>
      <c r="C130" s="2" t="s">
        <v>113</v>
      </c>
      <c r="D130" s="10"/>
      <c r="E130" s="10"/>
      <c r="F130" s="4">
        <f>SUM(F131:F133)</f>
        <v>533900</v>
      </c>
      <c r="G130" s="4">
        <f>SUM(G131:G133)</f>
        <v>542445</v>
      </c>
      <c r="H130" s="23">
        <f>(G130-F130)/F130</f>
        <v>1.6004869825810078E-2</v>
      </c>
    </row>
    <row r="131" spans="2:8" x14ac:dyDescent="0.3">
      <c r="B131" s="10"/>
      <c r="C131" s="10" t="s">
        <v>80</v>
      </c>
      <c r="D131" s="10" t="s">
        <v>81</v>
      </c>
      <c r="E131" s="10"/>
      <c r="F131" s="11">
        <v>320</v>
      </c>
      <c r="G131" s="11">
        <v>320</v>
      </c>
      <c r="H131" s="19"/>
    </row>
    <row r="132" spans="2:8" x14ac:dyDescent="0.3">
      <c r="B132" s="10"/>
      <c r="C132" s="10" t="s">
        <v>45</v>
      </c>
      <c r="D132" s="10" t="s">
        <v>72</v>
      </c>
      <c r="E132" s="10"/>
      <c r="F132" s="11">
        <v>365445</v>
      </c>
      <c r="G132" s="11">
        <v>374634</v>
      </c>
      <c r="H132" s="19"/>
    </row>
    <row r="133" spans="2:8" x14ac:dyDescent="0.3">
      <c r="B133" s="10"/>
      <c r="C133" s="10" t="s">
        <v>47</v>
      </c>
      <c r="D133" s="10" t="s">
        <v>48</v>
      </c>
      <c r="E133" s="10"/>
      <c r="F133" s="11">
        <v>168135</v>
      </c>
      <c r="G133" s="11">
        <v>167491</v>
      </c>
      <c r="H133" s="19"/>
    </row>
    <row r="134" spans="2:8" x14ac:dyDescent="0.3">
      <c r="B134" s="2" t="s">
        <v>114</v>
      </c>
      <c r="C134" s="2" t="s">
        <v>115</v>
      </c>
      <c r="D134" s="2"/>
      <c r="E134" s="2"/>
      <c r="F134" s="4">
        <f>SUM(F135:F137)</f>
        <v>608160</v>
      </c>
      <c r="G134" s="4">
        <f>SUM(G135:G137)</f>
        <v>603660</v>
      </c>
      <c r="H134" s="23">
        <f>(G134-F134)/F134</f>
        <v>-7.3993685872138911E-3</v>
      </c>
    </row>
    <row r="135" spans="2:8" x14ac:dyDescent="0.3">
      <c r="B135" s="10"/>
      <c r="C135" s="10" t="s">
        <v>80</v>
      </c>
      <c r="D135" s="10" t="s">
        <v>81</v>
      </c>
      <c r="E135" s="10"/>
      <c r="F135" s="11">
        <v>114000</v>
      </c>
      <c r="G135" s="11">
        <v>114000</v>
      </c>
      <c r="H135" s="19"/>
    </row>
    <row r="136" spans="2:8" x14ac:dyDescent="0.3">
      <c r="B136" s="10"/>
      <c r="C136" s="10" t="s">
        <v>45</v>
      </c>
      <c r="D136" s="10" t="s">
        <v>72</v>
      </c>
      <c r="E136" s="10"/>
      <c r="F136" s="11">
        <v>337595</v>
      </c>
      <c r="G136" s="11">
        <v>337595</v>
      </c>
      <c r="H136" s="19"/>
    </row>
    <row r="137" spans="2:8" x14ac:dyDescent="0.3">
      <c r="B137" s="10"/>
      <c r="C137" s="10" t="s">
        <v>47</v>
      </c>
      <c r="D137" s="10" t="s">
        <v>48</v>
      </c>
      <c r="E137" s="10"/>
      <c r="F137" s="11">
        <v>156565</v>
      </c>
      <c r="G137" s="11">
        <v>152065</v>
      </c>
      <c r="H137" s="19"/>
    </row>
    <row r="138" spans="2:8" x14ac:dyDescent="0.3">
      <c r="B138" s="2" t="s">
        <v>116</v>
      </c>
      <c r="C138" s="2" t="s">
        <v>117</v>
      </c>
      <c r="D138" s="2"/>
      <c r="E138" s="2"/>
      <c r="F138" s="4">
        <f>SUM(F139:F141)</f>
        <v>250000</v>
      </c>
      <c r="G138" s="4">
        <f>SUM(G139:G141)</f>
        <v>250000</v>
      </c>
      <c r="H138" s="23">
        <f>(G138-F138)/F138</f>
        <v>0</v>
      </c>
    </row>
    <row r="139" spans="2:8" x14ac:dyDescent="0.3">
      <c r="B139" s="10"/>
      <c r="C139" s="10" t="s">
        <v>80</v>
      </c>
      <c r="D139" s="10" t="s">
        <v>81</v>
      </c>
      <c r="E139" s="10"/>
      <c r="F139" s="11">
        <v>100000</v>
      </c>
      <c r="G139" s="11">
        <v>100000</v>
      </c>
      <c r="H139" s="19"/>
    </row>
    <row r="140" spans="2:8" x14ac:dyDescent="0.3">
      <c r="B140" s="10"/>
      <c r="C140" s="10" t="s">
        <v>45</v>
      </c>
      <c r="D140" s="10" t="s">
        <v>72</v>
      </c>
      <c r="E140" s="10"/>
      <c r="F140" s="11">
        <v>96740</v>
      </c>
      <c r="G140" s="11">
        <v>96740</v>
      </c>
      <c r="H140" s="19"/>
    </row>
    <row r="141" spans="2:8" x14ac:dyDescent="0.3">
      <c r="B141" s="10"/>
      <c r="C141" s="10" t="s">
        <v>47</v>
      </c>
      <c r="D141" s="10" t="s">
        <v>48</v>
      </c>
      <c r="E141" s="10"/>
      <c r="F141" s="11">
        <v>53260</v>
      </c>
      <c r="G141" s="11">
        <v>53260</v>
      </c>
      <c r="H141" s="19"/>
    </row>
    <row r="142" spans="2:8" x14ac:dyDescent="0.3">
      <c r="B142" s="2" t="s">
        <v>118</v>
      </c>
      <c r="C142" s="2" t="s">
        <v>119</v>
      </c>
      <c r="D142" s="10"/>
      <c r="E142" s="10"/>
      <c r="F142" s="4">
        <f>SUM(F143:F144)</f>
        <v>17650</v>
      </c>
      <c r="G142" s="4">
        <f>SUM(G143:G144)</f>
        <v>17650</v>
      </c>
      <c r="H142" s="23">
        <f>(G142-F142)/F142</f>
        <v>0</v>
      </c>
    </row>
    <row r="143" spans="2:8" x14ac:dyDescent="0.3">
      <c r="B143" s="10"/>
      <c r="C143" s="10" t="s">
        <v>80</v>
      </c>
      <c r="D143" s="10" t="s">
        <v>81</v>
      </c>
      <c r="E143" s="10"/>
      <c r="F143" s="11">
        <v>5000</v>
      </c>
      <c r="G143" s="11">
        <v>5000</v>
      </c>
      <c r="H143" s="19"/>
    </row>
    <row r="144" spans="2:8" x14ac:dyDescent="0.3">
      <c r="B144" s="10"/>
      <c r="C144" s="10" t="s">
        <v>47</v>
      </c>
      <c r="D144" s="10" t="s">
        <v>48</v>
      </c>
      <c r="E144" s="10"/>
      <c r="F144" s="11">
        <v>12650</v>
      </c>
      <c r="G144" s="11">
        <v>12650</v>
      </c>
      <c r="H144" s="19"/>
    </row>
    <row r="145" spans="2:8" x14ac:dyDescent="0.3">
      <c r="B145" s="2" t="s">
        <v>120</v>
      </c>
      <c r="C145" s="2" t="s">
        <v>121</v>
      </c>
      <c r="D145" s="10"/>
      <c r="E145" s="10"/>
      <c r="F145" s="4">
        <f>F146</f>
        <v>28000</v>
      </c>
      <c r="G145" s="4">
        <f>G146</f>
        <v>28000</v>
      </c>
      <c r="H145" s="23">
        <f>(G145-F145)/F145</f>
        <v>0</v>
      </c>
    </row>
    <row r="146" spans="2:8" x14ac:dyDescent="0.3">
      <c r="B146" s="10"/>
      <c r="C146" s="10" t="s">
        <v>47</v>
      </c>
      <c r="D146" s="10" t="s">
        <v>48</v>
      </c>
      <c r="E146" s="10"/>
      <c r="F146" s="11">
        <v>28000</v>
      </c>
      <c r="G146" s="11">
        <v>28000</v>
      </c>
      <c r="H146" s="19"/>
    </row>
    <row r="147" spans="2:8" x14ac:dyDescent="0.3">
      <c r="B147" s="2" t="s">
        <v>122</v>
      </c>
      <c r="C147" s="2" t="s">
        <v>123</v>
      </c>
      <c r="D147" s="10"/>
      <c r="E147" s="10"/>
      <c r="F147" s="4">
        <f>SUM(F148:F149)</f>
        <v>3068360</v>
      </c>
      <c r="G147" s="4">
        <f>SUM(G148:G149)</f>
        <v>3097107</v>
      </c>
      <c r="H147" s="23">
        <f>(G147-F147)/F147</f>
        <v>9.3688485053905011E-3</v>
      </c>
    </row>
    <row r="148" spans="2:8" x14ac:dyDescent="0.3">
      <c r="B148" s="10"/>
      <c r="C148" s="10" t="s">
        <v>45</v>
      </c>
      <c r="D148" s="10" t="s">
        <v>72</v>
      </c>
      <c r="E148" s="10"/>
      <c r="F148" s="11">
        <v>2602370</v>
      </c>
      <c r="G148" s="11">
        <v>2606117</v>
      </c>
      <c r="H148" s="19"/>
    </row>
    <row r="149" spans="2:8" x14ac:dyDescent="0.3">
      <c r="B149" s="10"/>
      <c r="C149" s="10" t="s">
        <v>47</v>
      </c>
      <c r="D149" s="10" t="s">
        <v>48</v>
      </c>
      <c r="E149" s="10"/>
      <c r="F149" s="11">
        <v>465990</v>
      </c>
      <c r="G149" s="11">
        <v>490990</v>
      </c>
      <c r="H149" s="19"/>
    </row>
    <row r="150" spans="2:8" x14ac:dyDescent="0.3">
      <c r="B150" s="2" t="s">
        <v>124</v>
      </c>
      <c r="C150" s="2" t="s">
        <v>125</v>
      </c>
      <c r="D150" s="10"/>
      <c r="E150" s="10"/>
      <c r="F150" s="4">
        <f>SUM(F151:F154)</f>
        <v>5012574</v>
      </c>
      <c r="G150" s="4">
        <f>SUM(G151:G154)</f>
        <v>5220487</v>
      </c>
      <c r="H150" s="23">
        <f>(G150-F150)/F150</f>
        <v>4.1478290395313866E-2</v>
      </c>
    </row>
    <row r="151" spans="2:8" x14ac:dyDescent="0.3">
      <c r="B151" s="2"/>
      <c r="C151" s="10" t="s">
        <v>127</v>
      </c>
      <c r="D151" s="10" t="s">
        <v>164</v>
      </c>
      <c r="E151" s="10"/>
      <c r="F151" s="11">
        <v>12000</v>
      </c>
      <c r="G151" s="11">
        <v>12000</v>
      </c>
      <c r="H151" s="19"/>
    </row>
    <row r="152" spans="2:8" x14ac:dyDescent="0.3">
      <c r="B152" s="2"/>
      <c r="C152" s="10" t="s">
        <v>80</v>
      </c>
      <c r="D152" s="10" t="s">
        <v>79</v>
      </c>
      <c r="E152" s="10"/>
      <c r="F152" s="11">
        <v>85</v>
      </c>
      <c r="G152" s="11">
        <v>85</v>
      </c>
      <c r="H152" s="19"/>
    </row>
    <row r="153" spans="2:8" x14ac:dyDescent="0.3">
      <c r="B153" s="10"/>
      <c r="C153" s="10" t="s">
        <v>45</v>
      </c>
      <c r="D153" s="10" t="s">
        <v>72</v>
      </c>
      <c r="E153" s="10"/>
      <c r="F153" s="11">
        <v>4239407</v>
      </c>
      <c r="G153" s="11">
        <v>4461400</v>
      </c>
      <c r="H153" s="19"/>
    </row>
    <row r="154" spans="2:8" x14ac:dyDescent="0.3">
      <c r="B154" s="10"/>
      <c r="C154" s="10" t="s">
        <v>47</v>
      </c>
      <c r="D154" s="10" t="s">
        <v>48</v>
      </c>
      <c r="E154" s="10"/>
      <c r="F154" s="11">
        <v>761082</v>
      </c>
      <c r="G154" s="11">
        <v>747002</v>
      </c>
      <c r="H154" s="19"/>
    </row>
    <row r="155" spans="2:8" x14ac:dyDescent="0.3">
      <c r="B155" s="2" t="s">
        <v>126</v>
      </c>
      <c r="C155" s="2" t="s">
        <v>186</v>
      </c>
      <c r="D155" s="2"/>
      <c r="E155" s="2"/>
      <c r="F155" s="4">
        <f>F156</f>
        <v>161152</v>
      </c>
      <c r="G155" s="4">
        <f>G156</f>
        <v>171313</v>
      </c>
      <c r="H155" s="23">
        <f>(G155-F155)/F155</f>
        <v>6.3052273629864972E-2</v>
      </c>
    </row>
    <row r="156" spans="2:8" x14ac:dyDescent="0.3">
      <c r="B156" s="10"/>
      <c r="C156" s="10" t="s">
        <v>45</v>
      </c>
      <c r="D156" s="10" t="s">
        <v>72</v>
      </c>
      <c r="E156" s="10"/>
      <c r="F156" s="11">
        <v>161152</v>
      </c>
      <c r="G156" s="11">
        <v>171313</v>
      </c>
      <c r="H156" s="19"/>
    </row>
    <row r="157" spans="2:8" x14ac:dyDescent="0.3">
      <c r="B157" s="2" t="s">
        <v>128</v>
      </c>
      <c r="C157" s="2" t="s">
        <v>129</v>
      </c>
      <c r="D157" s="2"/>
      <c r="E157" s="2"/>
      <c r="F157" s="4">
        <f>F158</f>
        <v>12000</v>
      </c>
      <c r="G157" s="4">
        <f>G158</f>
        <v>12000</v>
      </c>
      <c r="H157" s="23">
        <f>(G157-F157)/F157</f>
        <v>0</v>
      </c>
    </row>
    <row r="158" spans="2:8" x14ac:dyDescent="0.3">
      <c r="B158" s="10"/>
      <c r="C158" s="10" t="s">
        <v>80</v>
      </c>
      <c r="D158" s="10" t="s">
        <v>81</v>
      </c>
      <c r="E158" s="10"/>
      <c r="F158" s="11">
        <v>12000</v>
      </c>
      <c r="G158" s="11">
        <v>12000</v>
      </c>
      <c r="H158" s="19"/>
    </row>
    <row r="159" spans="2:8" x14ac:dyDescent="0.3">
      <c r="B159" s="2" t="s">
        <v>130</v>
      </c>
      <c r="C159" s="2" t="s">
        <v>131</v>
      </c>
      <c r="D159" s="10"/>
      <c r="E159" s="10"/>
      <c r="F159" s="4">
        <f>SUM(F160:F163)</f>
        <v>921760</v>
      </c>
      <c r="G159" s="4">
        <f>SUM(G160:G163)</f>
        <v>1008144</v>
      </c>
      <c r="H159" s="23">
        <f>(G159-F159)/F159</f>
        <v>9.3716368685992021E-2</v>
      </c>
    </row>
    <row r="160" spans="2:8" x14ac:dyDescent="0.3">
      <c r="B160" s="10"/>
      <c r="C160" s="10" t="s">
        <v>127</v>
      </c>
      <c r="D160" s="10" t="s">
        <v>26</v>
      </c>
      <c r="E160" s="10"/>
      <c r="F160" s="11">
        <v>36400</v>
      </c>
      <c r="G160" s="11">
        <v>36400</v>
      </c>
      <c r="H160" s="19"/>
    </row>
    <row r="161" spans="2:8" x14ac:dyDescent="0.3">
      <c r="B161" s="10"/>
      <c r="C161" s="10" t="s">
        <v>80</v>
      </c>
      <c r="D161" s="10" t="s">
        <v>81</v>
      </c>
      <c r="E161" s="10"/>
      <c r="F161" s="11">
        <v>71173</v>
      </c>
      <c r="G161" s="11">
        <v>71173</v>
      </c>
      <c r="H161" s="19"/>
    </row>
    <row r="162" spans="2:8" x14ac:dyDescent="0.3">
      <c r="B162" s="10"/>
      <c r="C162" s="10" t="s">
        <v>45</v>
      </c>
      <c r="D162" s="10" t="s">
        <v>72</v>
      </c>
      <c r="E162" s="10"/>
      <c r="F162" s="11">
        <v>607552</v>
      </c>
      <c r="G162" s="11">
        <v>620552</v>
      </c>
      <c r="H162" s="19"/>
    </row>
    <row r="163" spans="2:8" x14ac:dyDescent="0.3">
      <c r="B163" s="10"/>
      <c r="C163" s="10" t="s">
        <v>47</v>
      </c>
      <c r="D163" s="10" t="s">
        <v>48</v>
      </c>
      <c r="E163" s="10"/>
      <c r="F163" s="11">
        <v>206635</v>
      </c>
      <c r="G163" s="11">
        <v>280019</v>
      </c>
      <c r="H163" s="19"/>
    </row>
    <row r="164" spans="2:8" x14ac:dyDescent="0.3">
      <c r="B164" s="2" t="s">
        <v>132</v>
      </c>
      <c r="C164" s="2" t="s">
        <v>133</v>
      </c>
      <c r="D164" s="10"/>
      <c r="E164" s="10"/>
      <c r="F164" s="4">
        <f>F165</f>
        <v>394550</v>
      </c>
      <c r="G164" s="4">
        <f>G165</f>
        <v>388775</v>
      </c>
      <c r="H164" s="23">
        <f>(G164-F164)/F164</f>
        <v>-1.4636928145989101E-2</v>
      </c>
    </row>
    <row r="165" spans="2:8" x14ac:dyDescent="0.3">
      <c r="B165" s="10"/>
      <c r="C165" s="10" t="s">
        <v>47</v>
      </c>
      <c r="D165" s="10" t="s">
        <v>48</v>
      </c>
      <c r="E165" s="10"/>
      <c r="F165" s="11">
        <v>394550</v>
      </c>
      <c r="G165" s="11">
        <v>388775</v>
      </c>
      <c r="H165" s="19"/>
    </row>
    <row r="166" spans="2:8" x14ac:dyDescent="0.3">
      <c r="B166" s="2" t="s">
        <v>134</v>
      </c>
      <c r="C166" s="2" t="s">
        <v>135</v>
      </c>
      <c r="D166" s="10"/>
      <c r="E166" s="10"/>
      <c r="F166" s="4">
        <f>SUM(F168:F168)</f>
        <v>12750</v>
      </c>
      <c r="G166" s="4">
        <f>SUM(G168:G168)</f>
        <v>12750</v>
      </c>
      <c r="H166" s="23">
        <f>(G166-F166)/F166</f>
        <v>0</v>
      </c>
    </row>
    <row r="167" spans="2:8" x14ac:dyDescent="0.3">
      <c r="B167" s="2"/>
      <c r="C167" s="2"/>
      <c r="D167" s="10" t="s">
        <v>72</v>
      </c>
      <c r="E167" s="10"/>
      <c r="F167" s="11">
        <v>0</v>
      </c>
      <c r="G167" s="11">
        <v>0</v>
      </c>
      <c r="H167" s="19"/>
    </row>
    <row r="168" spans="2:8" x14ac:dyDescent="0.3">
      <c r="B168" s="10"/>
      <c r="C168" s="10" t="s">
        <v>47</v>
      </c>
      <c r="D168" s="10" t="s">
        <v>48</v>
      </c>
      <c r="E168" s="10"/>
      <c r="F168" s="11">
        <v>12750</v>
      </c>
      <c r="G168" s="11">
        <v>12750</v>
      </c>
      <c r="H168" s="19"/>
    </row>
    <row r="169" spans="2:8" x14ac:dyDescent="0.3">
      <c r="B169" s="2" t="s">
        <v>136</v>
      </c>
      <c r="C169" s="2" t="s">
        <v>137</v>
      </c>
      <c r="D169" s="10"/>
      <c r="E169" s="10"/>
      <c r="F169" s="4">
        <f>SUM(F170:F171)</f>
        <v>199000</v>
      </c>
      <c r="G169" s="4">
        <f>SUM(G170:G171)</f>
        <v>202194</v>
      </c>
      <c r="H169" s="23">
        <f>(G169-F169)/F169</f>
        <v>1.6050251256281407E-2</v>
      </c>
    </row>
    <row r="170" spans="2:8" x14ac:dyDescent="0.3">
      <c r="B170" s="10"/>
      <c r="C170" s="10" t="s">
        <v>127</v>
      </c>
      <c r="D170" s="10" t="s">
        <v>26</v>
      </c>
      <c r="E170" s="10"/>
      <c r="F170" s="11">
        <v>190300</v>
      </c>
      <c r="G170" s="11">
        <v>193494</v>
      </c>
      <c r="H170" s="19"/>
    </row>
    <row r="171" spans="2:8" x14ac:dyDescent="0.3">
      <c r="B171" s="10"/>
      <c r="C171" s="10" t="s">
        <v>45</v>
      </c>
      <c r="D171" s="10" t="s">
        <v>72</v>
      </c>
      <c r="E171" s="10"/>
      <c r="F171" s="11">
        <v>8700</v>
      </c>
      <c r="G171" s="11">
        <v>8700</v>
      </c>
      <c r="H171" s="19"/>
    </row>
    <row r="172" spans="2:8" x14ac:dyDescent="0.3">
      <c r="B172" s="2" t="s">
        <v>138</v>
      </c>
      <c r="C172" s="2" t="s">
        <v>139</v>
      </c>
      <c r="D172" s="10"/>
      <c r="E172" s="10"/>
      <c r="F172" s="4">
        <f>SUM(F173:F174)</f>
        <v>460400</v>
      </c>
      <c r="G172" s="4">
        <f>SUM(G173:G174)</f>
        <v>460400</v>
      </c>
      <c r="H172" s="23">
        <f>(G172-F172)/F172</f>
        <v>0</v>
      </c>
    </row>
    <row r="173" spans="2:8" x14ac:dyDescent="0.3">
      <c r="B173" s="10"/>
      <c r="C173" s="10" t="s">
        <v>45</v>
      </c>
      <c r="D173" s="10" t="s">
        <v>72</v>
      </c>
      <c r="E173" s="10"/>
      <c r="F173" s="11">
        <v>96470</v>
      </c>
      <c r="G173" s="11">
        <v>96470</v>
      </c>
      <c r="H173" s="19"/>
    </row>
    <row r="174" spans="2:8" x14ac:dyDescent="0.3">
      <c r="B174" s="10"/>
      <c r="C174" s="10" t="s">
        <v>47</v>
      </c>
      <c r="D174" s="10" t="s">
        <v>48</v>
      </c>
      <c r="E174" s="10"/>
      <c r="F174" s="11">
        <v>363930</v>
      </c>
      <c r="G174" s="11">
        <v>363930</v>
      </c>
      <c r="H174" s="19"/>
    </row>
    <row r="175" spans="2:8" x14ac:dyDescent="0.3">
      <c r="B175" s="2" t="s">
        <v>140</v>
      </c>
      <c r="C175" s="2" t="s">
        <v>141</v>
      </c>
      <c r="D175" s="10"/>
      <c r="E175" s="10"/>
      <c r="F175" s="4">
        <f>SUM(F176:F177)</f>
        <v>244200</v>
      </c>
      <c r="G175" s="4">
        <f>SUM(G176:G177)</f>
        <v>244200</v>
      </c>
      <c r="H175" s="23">
        <f>(G175-F175)/F175</f>
        <v>0</v>
      </c>
    </row>
    <row r="176" spans="2:8" x14ac:dyDescent="0.3">
      <c r="B176" s="10"/>
      <c r="C176" s="10" t="s">
        <v>45</v>
      </c>
      <c r="D176" s="10" t="s">
        <v>72</v>
      </c>
      <c r="E176" s="10"/>
      <c r="F176" s="11">
        <v>216500</v>
      </c>
      <c r="G176" s="11">
        <v>216500</v>
      </c>
      <c r="H176" s="19"/>
    </row>
    <row r="177" spans="2:8" x14ac:dyDescent="0.3">
      <c r="B177" s="10"/>
      <c r="C177" s="10" t="s">
        <v>47</v>
      </c>
      <c r="D177" s="10" t="s">
        <v>48</v>
      </c>
      <c r="E177" s="10"/>
      <c r="F177" s="11">
        <v>27700</v>
      </c>
      <c r="G177" s="11">
        <v>27700</v>
      </c>
      <c r="H177" s="19"/>
    </row>
    <row r="178" spans="2:8" x14ac:dyDescent="0.3">
      <c r="B178" s="2" t="s">
        <v>142</v>
      </c>
      <c r="C178" s="2" t="s">
        <v>165</v>
      </c>
      <c r="D178" s="10"/>
      <c r="E178" s="10"/>
      <c r="F178" s="4">
        <f>SUM(F179:F182)</f>
        <v>605795</v>
      </c>
      <c r="G178" s="4">
        <f>SUM(G179:G182)</f>
        <v>605795</v>
      </c>
      <c r="H178" s="23">
        <f>(G178-F178)/F178</f>
        <v>0</v>
      </c>
    </row>
    <row r="179" spans="2:8" x14ac:dyDescent="0.3">
      <c r="B179" s="10"/>
      <c r="C179" s="10" t="s">
        <v>127</v>
      </c>
      <c r="D179" s="10" t="s">
        <v>26</v>
      </c>
      <c r="E179" s="10"/>
      <c r="F179" s="11">
        <v>3700</v>
      </c>
      <c r="G179" s="11">
        <v>3700</v>
      </c>
      <c r="H179" s="19"/>
    </row>
    <row r="180" spans="2:8" x14ac:dyDescent="0.3">
      <c r="B180" s="10"/>
      <c r="C180" s="10" t="s">
        <v>80</v>
      </c>
      <c r="D180" s="10" t="s">
        <v>81</v>
      </c>
      <c r="E180" s="10"/>
      <c r="F180" s="11">
        <v>155</v>
      </c>
      <c r="G180" s="11">
        <v>155</v>
      </c>
      <c r="H180" s="19"/>
    </row>
    <row r="181" spans="2:8" x14ac:dyDescent="0.3">
      <c r="B181" s="10"/>
      <c r="C181" s="10" t="s">
        <v>45</v>
      </c>
      <c r="D181" s="10" t="s">
        <v>72</v>
      </c>
      <c r="E181" s="10"/>
      <c r="F181" s="11">
        <v>279110</v>
      </c>
      <c r="G181" s="11">
        <v>279110</v>
      </c>
      <c r="H181" s="19"/>
    </row>
    <row r="182" spans="2:8" x14ac:dyDescent="0.3">
      <c r="B182" s="10"/>
      <c r="C182" s="10" t="s">
        <v>47</v>
      </c>
      <c r="D182" s="10" t="s">
        <v>48</v>
      </c>
      <c r="E182" s="10"/>
      <c r="F182" s="11">
        <v>322830</v>
      </c>
      <c r="G182" s="11">
        <v>322830</v>
      </c>
      <c r="H182" s="19"/>
    </row>
    <row r="183" spans="2:8" x14ac:dyDescent="0.3">
      <c r="B183" s="2" t="s">
        <v>143</v>
      </c>
      <c r="C183" s="2" t="s">
        <v>144</v>
      </c>
      <c r="D183" s="10"/>
      <c r="E183" s="10"/>
      <c r="F183" s="4">
        <f>SUM(F184:F185)</f>
        <v>157000</v>
      </c>
      <c r="G183" s="4">
        <f>SUM(G184:G185)</f>
        <v>194739</v>
      </c>
      <c r="H183" s="23">
        <f>(G183-F183)/F183</f>
        <v>0.24037579617834395</v>
      </c>
    </row>
    <row r="184" spans="2:8" x14ac:dyDescent="0.3">
      <c r="B184" s="10"/>
      <c r="C184" s="10" t="s">
        <v>127</v>
      </c>
      <c r="D184" s="10" t="s">
        <v>26</v>
      </c>
      <c r="E184" s="10"/>
      <c r="F184" s="11">
        <v>142000</v>
      </c>
      <c r="G184" s="11">
        <v>144739</v>
      </c>
      <c r="H184" s="19"/>
    </row>
    <row r="185" spans="2:8" x14ac:dyDescent="0.3">
      <c r="B185" s="10"/>
      <c r="C185" s="10" t="s">
        <v>47</v>
      </c>
      <c r="D185" s="10" t="s">
        <v>48</v>
      </c>
      <c r="E185" s="10"/>
      <c r="F185" s="11">
        <v>15000</v>
      </c>
      <c r="G185" s="11">
        <v>50000</v>
      </c>
      <c r="H185" s="19"/>
    </row>
    <row r="186" spans="2:8" x14ac:dyDescent="0.3">
      <c r="B186" s="2" t="s">
        <v>145</v>
      </c>
      <c r="C186" s="2" t="s">
        <v>146</v>
      </c>
      <c r="D186" s="2"/>
      <c r="E186" s="2"/>
      <c r="F186" s="4">
        <f>SUM(F187:F188)</f>
        <v>145095</v>
      </c>
      <c r="G186" s="4">
        <f>SUM(G187:G188)</f>
        <v>145595</v>
      </c>
      <c r="H186" s="23">
        <f>(G186-F186)/F186</f>
        <v>3.4460181260553432E-3</v>
      </c>
    </row>
    <row r="187" spans="2:8" x14ac:dyDescent="0.3">
      <c r="B187" s="10"/>
      <c r="C187" s="10" t="s">
        <v>45</v>
      </c>
      <c r="D187" s="10" t="s">
        <v>72</v>
      </c>
      <c r="E187" s="10"/>
      <c r="F187" s="11">
        <v>100750</v>
      </c>
      <c r="G187" s="11">
        <v>100750</v>
      </c>
      <c r="H187" s="19"/>
    </row>
    <row r="188" spans="2:8" x14ac:dyDescent="0.3">
      <c r="B188" s="10"/>
      <c r="C188" s="10" t="s">
        <v>47</v>
      </c>
      <c r="D188" s="10" t="s">
        <v>48</v>
      </c>
      <c r="E188" s="10"/>
      <c r="F188" s="11">
        <v>44345</v>
      </c>
      <c r="G188" s="11">
        <v>44845</v>
      </c>
      <c r="H188" s="19"/>
    </row>
    <row r="189" spans="2:8" x14ac:dyDescent="0.3">
      <c r="B189" s="2" t="s">
        <v>147</v>
      </c>
      <c r="C189" s="2" t="s">
        <v>148</v>
      </c>
      <c r="D189" s="10"/>
      <c r="E189" s="10"/>
      <c r="F189" s="4">
        <f>F190</f>
        <v>700000</v>
      </c>
      <c r="G189" s="4">
        <f>SUM(G190:G191)</f>
        <v>544357</v>
      </c>
      <c r="H189" s="23">
        <f>(G189-F189)/F189</f>
        <v>-0.22234714285714285</v>
      </c>
    </row>
    <row r="190" spans="2:8" x14ac:dyDescent="0.3">
      <c r="B190" s="10"/>
      <c r="C190" s="10" t="s">
        <v>127</v>
      </c>
      <c r="D190" s="10" t="s">
        <v>26</v>
      </c>
      <c r="E190" s="10"/>
      <c r="F190" s="11">
        <v>700000</v>
      </c>
      <c r="G190" s="11">
        <v>527915</v>
      </c>
      <c r="H190" s="19"/>
    </row>
    <row r="191" spans="2:8" x14ac:dyDescent="0.3">
      <c r="B191" s="10"/>
      <c r="C191" s="10"/>
      <c r="D191" s="10" t="s">
        <v>48</v>
      </c>
      <c r="E191" s="10"/>
      <c r="F191" s="11"/>
      <c r="G191" s="11">
        <v>16442</v>
      </c>
      <c r="H191" s="19"/>
    </row>
    <row r="192" spans="2:8" x14ac:dyDescent="0.3">
      <c r="B192" s="2" t="s">
        <v>149</v>
      </c>
      <c r="C192" s="2" t="s">
        <v>150</v>
      </c>
      <c r="D192" s="10"/>
      <c r="E192" s="10"/>
      <c r="F192" s="4">
        <f>SUM(F193:F195)</f>
        <v>136000</v>
      </c>
      <c r="G192" s="4">
        <f>SUM(G193:G195)</f>
        <v>136000</v>
      </c>
      <c r="H192" s="23">
        <f>(G192-F192)/F192</f>
        <v>0</v>
      </c>
    </row>
    <row r="193" spans="2:8" x14ac:dyDescent="0.3">
      <c r="B193" s="10"/>
      <c r="C193" s="10" t="s">
        <v>127</v>
      </c>
      <c r="D193" s="10" t="s">
        <v>26</v>
      </c>
      <c r="E193" s="10"/>
      <c r="F193" s="11">
        <v>47400</v>
      </c>
      <c r="G193" s="11">
        <v>47400</v>
      </c>
      <c r="H193" s="19"/>
    </row>
    <row r="194" spans="2:8" x14ac:dyDescent="0.3">
      <c r="B194" s="10"/>
      <c r="C194" s="10" t="s">
        <v>80</v>
      </c>
      <c r="D194" s="10" t="s">
        <v>81</v>
      </c>
      <c r="E194" s="10"/>
      <c r="F194" s="11">
        <v>48000</v>
      </c>
      <c r="G194" s="11">
        <v>48000</v>
      </c>
      <c r="H194" s="19"/>
    </row>
    <row r="195" spans="2:8" x14ac:dyDescent="0.3">
      <c r="B195" s="10"/>
      <c r="C195" s="10" t="s">
        <v>47</v>
      </c>
      <c r="D195" s="10" t="s">
        <v>48</v>
      </c>
      <c r="E195" s="10"/>
      <c r="F195" s="11">
        <v>40600</v>
      </c>
      <c r="G195" s="11">
        <v>40600</v>
      </c>
      <c r="H195" s="19"/>
    </row>
    <row r="196" spans="2:8" x14ac:dyDescent="0.3">
      <c r="D196" s="3"/>
      <c r="F196" s="8"/>
      <c r="G196" s="8"/>
    </row>
    <row r="197" spans="2:8" x14ac:dyDescent="0.3">
      <c r="B197" s="36" t="s">
        <v>151</v>
      </c>
      <c r="C197" s="36"/>
      <c r="D197" s="36"/>
      <c r="E197" s="36"/>
      <c r="F197" s="4">
        <f>F198+F200</f>
        <v>1211600</v>
      </c>
      <c r="G197" s="4">
        <f>G198+G200</f>
        <v>1211600</v>
      </c>
      <c r="H197" s="23">
        <f>(G197-F197)/F197</f>
        <v>0</v>
      </c>
    </row>
    <row r="198" spans="2:8" x14ac:dyDescent="0.3">
      <c r="B198" s="2" t="s">
        <v>76</v>
      </c>
      <c r="C198" s="2" t="s">
        <v>77</v>
      </c>
      <c r="D198" s="2"/>
      <c r="E198" s="2"/>
      <c r="F198" s="4">
        <f>F199</f>
        <v>1100000</v>
      </c>
      <c r="G198" s="4">
        <f>G199</f>
        <v>1100000</v>
      </c>
    </row>
    <row r="199" spans="2:8" x14ac:dyDescent="0.3">
      <c r="B199" s="10"/>
      <c r="C199" s="10" t="s">
        <v>152</v>
      </c>
      <c r="D199" s="10" t="s">
        <v>153</v>
      </c>
      <c r="E199" s="10"/>
      <c r="F199" s="11">
        <v>1100000</v>
      </c>
      <c r="G199" s="11">
        <v>1100000</v>
      </c>
    </row>
    <row r="200" spans="2:8" x14ac:dyDescent="0.3">
      <c r="B200" s="2" t="s">
        <v>154</v>
      </c>
      <c r="C200" s="2" t="s">
        <v>155</v>
      </c>
      <c r="D200" s="2"/>
      <c r="E200" s="2"/>
      <c r="F200" s="4">
        <f>F201</f>
        <v>111600</v>
      </c>
      <c r="G200" s="4">
        <f>G201</f>
        <v>111600</v>
      </c>
    </row>
    <row r="201" spans="2:8" x14ac:dyDescent="0.3">
      <c r="B201" s="10"/>
      <c r="C201" s="10" t="s">
        <v>156</v>
      </c>
      <c r="D201" s="10" t="s">
        <v>157</v>
      </c>
      <c r="E201" s="10"/>
      <c r="F201" s="11">
        <v>111600</v>
      </c>
      <c r="G201" s="11">
        <v>111600</v>
      </c>
    </row>
    <row r="202" spans="2:8" x14ac:dyDescent="0.3">
      <c r="B202" s="22" t="s">
        <v>176</v>
      </c>
      <c r="C202" s="2"/>
      <c r="D202" s="2" t="s">
        <v>177</v>
      </c>
      <c r="E202" s="2"/>
      <c r="F202" s="4"/>
      <c r="G202" s="4"/>
    </row>
    <row r="203" spans="2:8" x14ac:dyDescent="0.3">
      <c r="B203" s="10"/>
      <c r="C203" s="10"/>
      <c r="D203" s="10" t="s">
        <v>153</v>
      </c>
      <c r="E203" s="10"/>
      <c r="F203" s="11"/>
      <c r="G203" s="11"/>
    </row>
    <row r="204" spans="2:8" x14ac:dyDescent="0.3">
      <c r="B204" s="10"/>
      <c r="C204" s="10"/>
      <c r="D204" s="10"/>
      <c r="E204" s="10"/>
      <c r="F204" s="11"/>
      <c r="G204" s="11"/>
    </row>
    <row r="205" spans="2:8" x14ac:dyDescent="0.3">
      <c r="B205" s="36" t="s">
        <v>158</v>
      </c>
      <c r="C205" s="36"/>
      <c r="D205" s="36"/>
      <c r="E205" s="36"/>
      <c r="F205" s="4">
        <f>F206</f>
        <v>905673</v>
      </c>
      <c r="G205" s="4">
        <f>G206</f>
        <v>905673</v>
      </c>
      <c r="H205" s="23">
        <f>(G205-F205)/F205</f>
        <v>0</v>
      </c>
    </row>
    <row r="206" spans="2:8" x14ac:dyDescent="0.3">
      <c r="B206" s="10"/>
      <c r="C206" s="10" t="s">
        <v>160</v>
      </c>
      <c r="D206" s="10" t="s">
        <v>159</v>
      </c>
      <c r="E206" s="10"/>
      <c r="F206" s="11">
        <v>905673</v>
      </c>
      <c r="G206" s="11">
        <v>905673</v>
      </c>
    </row>
  </sheetData>
  <mergeCells count="3">
    <mergeCell ref="B72:E72"/>
    <mergeCell ref="B197:E197"/>
    <mergeCell ref="B205:E20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2019_EA</vt:lpstr>
      <vt:lpstr>2018_2019</vt:lpstr>
      <vt:lpstr>Muutmine_I_II_lugemine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Imbi Rôivassepp</dc:creator>
  <cp:lastModifiedBy>Ene</cp:lastModifiedBy>
  <cp:lastPrinted>2019-01-20T11:05:25Z</cp:lastPrinted>
  <dcterms:created xsi:type="dcterms:W3CDTF">2018-11-27T06:40:52Z</dcterms:created>
  <dcterms:modified xsi:type="dcterms:W3CDTF">2019-01-22T06:00:15Z</dcterms:modified>
</cp:coreProperties>
</file>