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115" windowHeight="12300" activeTab="1"/>
  </bookViews>
  <sheets>
    <sheet name="Rek tänavad" sheetId="1" r:id="rId1"/>
    <sheet name="THK koond" sheetId="2" r:id="rId2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F9" i="2"/>
  <c r="E9" i="2"/>
  <c r="D9" i="2"/>
  <c r="C9" i="2"/>
  <c r="B9" i="2"/>
  <c r="J5" i="1"/>
  <c r="K5" i="1"/>
  <c r="K17" i="1"/>
  <c r="F17" i="1"/>
  <c r="J17" i="1"/>
  <c r="L17" i="1"/>
  <c r="M17" i="1"/>
  <c r="C17" i="1"/>
  <c r="C18" i="1"/>
  <c r="C19" i="1"/>
  <c r="C16" i="1"/>
  <c r="K7" i="1"/>
  <c r="K6" i="1"/>
  <c r="K4" i="1"/>
  <c r="J7" i="1"/>
  <c r="J6" i="1"/>
  <c r="J4" i="1"/>
  <c r="G5" i="1"/>
  <c r="G6" i="1"/>
  <c r="G7" i="1"/>
  <c r="G4" i="1"/>
  <c r="E5" i="1"/>
  <c r="E6" i="1"/>
  <c r="E7" i="1"/>
  <c r="E4" i="1"/>
  <c r="E17" i="1"/>
  <c r="G17" i="1"/>
  <c r="N17" i="1"/>
  <c r="O17" i="1"/>
  <c r="P17" i="1"/>
  <c r="Q17" i="1"/>
  <c r="E18" i="1"/>
  <c r="G18" i="1"/>
  <c r="J18" i="1"/>
  <c r="K18" i="1"/>
  <c r="M18" i="1"/>
  <c r="N18" i="1"/>
  <c r="O18" i="1"/>
  <c r="P18" i="1"/>
  <c r="Q18" i="1"/>
  <c r="E19" i="1"/>
  <c r="G19" i="1"/>
  <c r="J19" i="1"/>
  <c r="K19" i="1"/>
  <c r="M19" i="1"/>
  <c r="N19" i="1"/>
  <c r="O19" i="1"/>
  <c r="P19" i="1"/>
  <c r="Q19" i="1"/>
  <c r="E16" i="1"/>
  <c r="G16" i="1"/>
  <c r="J16" i="1"/>
  <c r="K16" i="1"/>
  <c r="M16" i="1"/>
  <c r="N16" i="1"/>
  <c r="O16" i="1"/>
  <c r="P16" i="1"/>
  <c r="Q16" i="1"/>
  <c r="F19" i="1"/>
  <c r="H19" i="1"/>
  <c r="I19" i="1"/>
  <c r="L19" i="1"/>
  <c r="L16" i="1"/>
  <c r="L18" i="1"/>
  <c r="F16" i="1"/>
  <c r="F18" i="1"/>
  <c r="H16" i="1"/>
  <c r="I16" i="1"/>
  <c r="H17" i="1"/>
  <c r="I17" i="1"/>
  <c r="H18" i="1"/>
  <c r="I18" i="1"/>
</calcChain>
</file>

<file path=xl/sharedStrings.xml><?xml version="1.0" encoding="utf-8"?>
<sst xmlns="http://schemas.openxmlformats.org/spreadsheetml/2006/main" count="51" uniqueCount="40">
  <si>
    <t>Kokku</t>
  </si>
  <si>
    <r>
      <t>Sõidutee kate renoveerimisel m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</si>
  <si>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t>Maht</t>
  </si>
  <si>
    <t>Ühikhind</t>
  </si>
  <si>
    <t>Maksumus</t>
  </si>
  <si>
    <r>
      <t>Mahasõidu kate           m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</si>
  <si>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r>
      <t>Kõnnitee kate m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</si>
  <si>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r>
      <t>Liiklussaar m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</si>
  <si>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r>
      <t>Ringristmiku  sisering     m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</si>
  <si>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t>Kraav                  m³</t>
  </si>
  <si>
    <t>Üksikpuude eemaldamine tk</t>
  </si>
  <si>
    <r>
      <t>Mulle m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</si>
  <si>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t>Mulde ehitus - juurdeveetav pinnas h=60cm - 16€/m³ =&gt; 10,0 €/m²</t>
  </si>
  <si>
    <t>Lõuna tn</t>
  </si>
  <si>
    <t>Tambre tee</t>
  </si>
  <si>
    <t>Võru tn</t>
  </si>
  <si>
    <t>Sõidutee laius  m</t>
  </si>
  <si>
    <t>Kõnnitee laius  m</t>
  </si>
  <si>
    <t>Muud kulud %</t>
  </si>
  <si>
    <t>Maksumused käibemaksuta</t>
  </si>
  <si>
    <r>
      <t>Kraav - H</t>
    </r>
    <r>
      <rPr>
        <vertAlign val="subscript"/>
        <sz val="11"/>
        <color theme="1"/>
        <rFont val="Calibri"/>
        <family val="2"/>
        <charset val="186"/>
        <scheme val="minor"/>
      </rPr>
      <t>keskm</t>
    </r>
    <r>
      <rPr>
        <sz val="11"/>
        <color theme="1"/>
        <rFont val="Calibri"/>
        <family val="2"/>
        <charset val="186"/>
        <scheme val="minor"/>
      </rPr>
      <t xml:space="preserve"> 0,8m, nõlvad 1:2 (ristlõike S = 1,6 m²)</t>
    </r>
  </si>
  <si>
    <t>Sõidutee kate - AC surf 4cm - 10,0 €/m²; AC base 6cm - 10,0 €/m²; kild 25cm - 9,5 €/m²; liiv 30cm - 5,5 €/m²</t>
  </si>
  <si>
    <r>
      <t>Mahasõidu kate - AC surf 6cm - 15,0/m²; kild 25cm - 9,5€/m</t>
    </r>
    <r>
      <rPr>
        <strike/>
        <sz val="11"/>
        <color theme="1"/>
        <rFont val="Calibri"/>
        <family val="2"/>
        <charset val="186"/>
        <scheme val="minor"/>
      </rPr>
      <t>²</t>
    </r>
    <r>
      <rPr>
        <sz val="11"/>
        <color theme="1"/>
        <rFont val="Calibri"/>
        <family val="2"/>
        <charset val="186"/>
        <scheme val="minor"/>
      </rPr>
      <t xml:space="preserve"> , liiv 30cm - 5,5€/m²</t>
    </r>
  </si>
  <si>
    <r>
      <t>Kõnnitee kate - AC surf 5cm - 13,0 €/m²; kild 20cm - 7,6 €/m</t>
    </r>
    <r>
      <rPr>
        <strike/>
        <sz val="11"/>
        <color theme="1"/>
        <rFont val="Calibri"/>
        <family val="2"/>
        <charset val="186"/>
        <scheme val="minor"/>
      </rPr>
      <t>²</t>
    </r>
    <r>
      <rPr>
        <sz val="11"/>
        <color theme="1"/>
        <rFont val="Calibri"/>
        <family val="2"/>
        <charset val="186"/>
        <scheme val="minor"/>
      </rPr>
      <t xml:space="preserve"> , liiv 20cm - 3,8 €/m²</t>
    </r>
  </si>
  <si>
    <t>Liiklussaared - parkettkivi 6cm - 35€/m², kild 25cm - 9,5€/m²; liiv 30cm - 5,5€/m²  + äärekivi 15x30 ümber saare 8,0 €/m²</t>
  </si>
  <si>
    <t>Ringristmiku sisemine ringilaiend - klompkivi 14x14x14 - 55€/m²; kild 25cm - 9,5€/m²; liiv 30cm - 5,5€/m² + graniitäärekivi ümber saare - 22,0 €/m²</t>
  </si>
  <si>
    <t>Vahtra tn pikendus</t>
  </si>
  <si>
    <t>Muud kulud</t>
  </si>
  <si>
    <t>Käibemaks</t>
  </si>
  <si>
    <t>Kokku koos KM</t>
  </si>
  <si>
    <t>Muud kulud: üldkulud, ettevalmistus, oleva katte ja mulde äravedu, liikluskorraldus, drenaaž, tehnovõrgud ja haljastus.</t>
  </si>
  <si>
    <t>Pikkus m</t>
  </si>
  <si>
    <t>ligik</t>
  </si>
  <si>
    <t>€/m²</t>
  </si>
  <si>
    <t>Valga valla teede vajalikud investeeringud</t>
  </si>
  <si>
    <t>Valga linn</t>
  </si>
  <si>
    <t>Karula</t>
  </si>
  <si>
    <t>Taheva</t>
  </si>
  <si>
    <t>Tõlliste</t>
  </si>
  <si>
    <t>Õru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</si>
</sst>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186"/>
      <scheme val="minor"/>
    </font>
    <font>
      <vertAlign val="superscript"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trike/>
      <sz val="11"/>
      <color theme="1"/>
      <name val="Calibri"/>
      <family val="2"/>
      <charset val="186"/>
      <scheme val="minor"/>
    </font>
    <font>
      <vertAlign val="subscript"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1"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2" borderId="0" xfId="0" quotePrefix="1" applyNumberFormat="1" applyFill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0" fontId="0" fillId="0" borderId="0" xfId="0" applyFont="1"/>
    <xf numFmtId="164" fontId="0" fillId="2" borderId="0" xfId="0" applyNumberFormat="1" applyFont="1" applyFill="1" applyAlignment="1">
      <alignment horizontal="center" vertical="center"/>
    </xf>
    <xf numFmtId="164" fontId="0" fillId="2" borderId="0" xfId="0" quotePrefix="1" applyNumberFormat="1" applyFont="1" applyFill="1" applyAlignment="1">
      <alignment horizontal="center" vertical="center"/>
    </xf>
    <xf numFmtId="9" fontId="0" fillId="2" borderId="0" xfId="1" applyFont="1" applyFill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" fontId="0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horizontal="center"/>
    </xf>
    <xf numFmtId="3" fontId="0" fillId="3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4" fontId="0" fillId="3" borderId="0" xfId="0" applyNumberFormat="1" applyFill="1" applyAlignment="1">
      <alignment horizontal="center" vertical="center"/>
    </xf>
    <xf numFmtId="164" fontId="0" fillId="3" borderId="0" xfId="0" quotePrefix="1" applyNumberFormat="1" applyFill="1" applyAlignment="1">
      <alignment horizontal="center" vertical="center"/>
    </xf>
    <xf numFmtId="2" fontId="2" fillId="3" borderId="0" xfId="0" applyNumberFormat="1" applyFont="1" applyFill="1" applyAlignment="1">
      <alignment horizontal="center"/>
    </xf>
    <xf numFmtId="0" fontId="7" fillId="0" borderId="0" xfId="0" applyFont="1"/>
    <xf numFmtId="3" fontId="0" fillId="0" borderId="0" xfId="0" applyNumberFormat="1" applyAlignment="1">
      <alignment horizontal="center" vertical="center"/>
    </xf>
    <xf numFmtId="0" fontId="2" fillId="0" borderId="0" xfId="0" applyFont="1"/>
    <xf numFmtId="3" fontId="2" fillId="0" borderId="0" xfId="0" applyNumberFormat="1" applyFont="1" applyAlignment="1">
      <alignment horizontal="center" vertical="center"/>
    </xf>
  </cellXfs>
  <cellStyles count="2">
    <cellStyle name="Normaallaad" xfId="0" builtinId="0"/>
    <cellStyle name="Protsent" xfId="1" builtinId="5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9"/>
  <sheetViews>
    <sheetView workbookViewId="0">
      <selection activeCell="M16" sqref="M16"/>
    </sheetView>
  </sheetViews>
  <sheetFormatPr defaultRowHeight="15" x14ac:dyDescent="0.25"/>
  <cols>
    <col min="2" max="2" width="18.7109375" customWidth="1"/>
    <col min="3" max="3" width="9.140625" customWidth="1"/>
    <col min="4" max="4" width="9.7109375" customWidth="1"/>
    <col min="5" max="5" width="17.140625" customWidth="1"/>
    <col min="6" max="6" width="14.85546875" customWidth="1"/>
    <col min="7" max="7" width="16.5703125" customWidth="1"/>
    <col min="8" max="8" width="14.42578125" customWidth="1"/>
    <col min="9" max="10" width="12.85546875" customWidth="1"/>
    <col min="11" max="11" width="12.42578125" customWidth="1"/>
    <col min="12" max="12" width="14.140625" customWidth="1"/>
    <col min="13" max="13" width="11.85546875" customWidth="1"/>
    <col min="14" max="14" width="7.85546875" customWidth="1"/>
    <col min="15" max="17" width="10.85546875" customWidth="1"/>
    <col min="18" max="18" width="127.42578125" customWidth="1"/>
  </cols>
  <sheetData>
    <row r="2" spans="1:18" ht="49.5" customHeight="1" x14ac:dyDescent="0.25">
      <c r="A2" t="s">
        <v>31</v>
      </c>
      <c r="C2" s="2" t="s">
        <v>16</v>
      </c>
      <c r="D2" s="2" t="s">
        <v>17</v>
      </c>
      <c r="E2" s="2" t="s">
        <v>1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11</v>
      </c>
      <c r="L2" s="2" t="s">
        <v>10</v>
      </c>
      <c r="M2" s="2"/>
      <c r="N2" s="2" t="s">
        <v>18</v>
      </c>
    </row>
    <row r="3" spans="1:18" ht="17.25" customHeight="1" x14ac:dyDescent="0.25">
      <c r="B3" t="s">
        <v>2</v>
      </c>
      <c r="E3" s="2"/>
      <c r="F3" s="2" t="s">
        <v>32</v>
      </c>
      <c r="G3" s="2"/>
      <c r="H3" s="2" t="s">
        <v>32</v>
      </c>
      <c r="I3" s="2"/>
      <c r="J3" s="2"/>
      <c r="K3" s="2"/>
      <c r="L3" s="2"/>
      <c r="M3" s="2"/>
      <c r="N3" s="2"/>
    </row>
    <row r="4" spans="1:18" x14ac:dyDescent="0.25">
      <c r="A4" s="23">
        <v>735</v>
      </c>
      <c r="B4" t="s">
        <v>13</v>
      </c>
      <c r="C4" s="16">
        <v>8</v>
      </c>
      <c r="D4" s="16">
        <v>3</v>
      </c>
      <c r="E4" s="24">
        <f>A4*C4</f>
        <v>5880</v>
      </c>
      <c r="F4" s="4">
        <v>1000</v>
      </c>
      <c r="G4" s="24">
        <f>A4*D4</f>
        <v>2205</v>
      </c>
      <c r="H4" s="4">
        <v>50</v>
      </c>
      <c r="I4" s="5">
        <v>0</v>
      </c>
      <c r="J4" s="25">
        <f>A4*1.6</f>
        <v>1176</v>
      </c>
      <c r="K4" s="24">
        <f>(C4+D4)*A4*1.1</f>
        <v>8893.5</v>
      </c>
      <c r="L4" s="13">
        <v>0</v>
      </c>
      <c r="M4" s="1"/>
      <c r="N4" s="11">
        <v>0.3</v>
      </c>
      <c r="R4" s="18" t="s">
        <v>21</v>
      </c>
    </row>
    <row r="5" spans="1:18" x14ac:dyDescent="0.25">
      <c r="A5" s="23">
        <v>1100</v>
      </c>
      <c r="B5" s="8" t="s">
        <v>14</v>
      </c>
      <c r="C5" s="17">
        <v>8</v>
      </c>
      <c r="D5" s="17">
        <v>3</v>
      </c>
      <c r="E5" s="24">
        <f t="shared" ref="E5:E7" si="0">A5*C5</f>
        <v>8800</v>
      </c>
      <c r="F5" s="9">
        <v>250</v>
      </c>
      <c r="G5" s="24">
        <f t="shared" ref="G5:G7" si="1">A5*D5</f>
        <v>3300</v>
      </c>
      <c r="H5" s="9">
        <v>0</v>
      </c>
      <c r="I5" s="10">
        <v>0</v>
      </c>
      <c r="J5" s="25">
        <f>A5*1.6*1.4</f>
        <v>2464</v>
      </c>
      <c r="K5" s="24">
        <f>(C5+D5)*A5</f>
        <v>12100</v>
      </c>
      <c r="L5" s="14">
        <v>25</v>
      </c>
      <c r="M5" s="12"/>
      <c r="N5" s="11">
        <v>0.2</v>
      </c>
      <c r="O5" s="8"/>
      <c r="P5" s="8"/>
      <c r="Q5" s="8"/>
      <c r="R5" t="s">
        <v>22</v>
      </c>
    </row>
    <row r="6" spans="1:18" x14ac:dyDescent="0.25">
      <c r="A6" s="23">
        <v>1475</v>
      </c>
      <c r="B6" s="8" t="s">
        <v>15</v>
      </c>
      <c r="C6" s="17">
        <v>7</v>
      </c>
      <c r="D6" s="17">
        <v>6</v>
      </c>
      <c r="E6" s="24">
        <f t="shared" si="0"/>
        <v>10325</v>
      </c>
      <c r="F6" s="9">
        <v>2000</v>
      </c>
      <c r="G6" s="24">
        <f t="shared" si="1"/>
        <v>8850</v>
      </c>
      <c r="H6" s="9">
        <v>50</v>
      </c>
      <c r="I6" s="9">
        <v>0</v>
      </c>
      <c r="J6" s="25">
        <f>A6*1.6*0.1</f>
        <v>236</v>
      </c>
      <c r="K6" s="24">
        <f>(C6+D6)*A6*1.1</f>
        <v>21092.5</v>
      </c>
      <c r="L6" s="14">
        <v>10</v>
      </c>
      <c r="M6" s="12"/>
      <c r="N6" s="11">
        <v>0.5</v>
      </c>
      <c r="O6" s="8"/>
      <c r="P6" s="8"/>
      <c r="Q6" s="8"/>
      <c r="R6" t="s">
        <v>23</v>
      </c>
    </row>
    <row r="7" spans="1:18" x14ac:dyDescent="0.25">
      <c r="A7" s="23">
        <v>400</v>
      </c>
      <c r="B7" s="8" t="s">
        <v>26</v>
      </c>
      <c r="C7" s="17">
        <v>8</v>
      </c>
      <c r="D7" s="17">
        <v>3</v>
      </c>
      <c r="E7" s="24">
        <f t="shared" si="0"/>
        <v>3200</v>
      </c>
      <c r="F7" s="9">
        <v>1000</v>
      </c>
      <c r="G7" s="24">
        <f t="shared" si="1"/>
        <v>1200</v>
      </c>
      <c r="H7" s="9">
        <v>50</v>
      </c>
      <c r="I7" s="9">
        <v>0</v>
      </c>
      <c r="J7" s="25">
        <f>A7*1.6*1.9</f>
        <v>1216</v>
      </c>
      <c r="K7" s="24">
        <f>(C7+D7)*A7*1.1</f>
        <v>4840</v>
      </c>
      <c r="L7" s="14">
        <v>10</v>
      </c>
      <c r="M7" s="12"/>
      <c r="N7" s="11">
        <v>0.5</v>
      </c>
      <c r="O7" s="8"/>
      <c r="P7" s="8"/>
      <c r="Q7" s="8"/>
    </row>
    <row r="8" spans="1:18" x14ac:dyDescent="0.25">
      <c r="R8" t="s">
        <v>24</v>
      </c>
    </row>
    <row r="9" spans="1:18" x14ac:dyDescent="0.25">
      <c r="B9" t="s">
        <v>3</v>
      </c>
      <c r="R9" t="s">
        <v>25</v>
      </c>
    </row>
    <row r="10" spans="1:18" x14ac:dyDescent="0.25">
      <c r="B10" t="s">
        <v>13</v>
      </c>
      <c r="E10" s="4">
        <v>35</v>
      </c>
      <c r="F10" s="4">
        <v>30</v>
      </c>
      <c r="G10" s="4">
        <v>24.4</v>
      </c>
      <c r="H10" s="4">
        <v>58</v>
      </c>
      <c r="I10" s="4">
        <v>92</v>
      </c>
      <c r="J10" s="4">
        <v>4</v>
      </c>
      <c r="K10" s="4">
        <v>10</v>
      </c>
      <c r="L10" s="4">
        <v>75</v>
      </c>
      <c r="N10" s="4"/>
      <c r="R10" t="s">
        <v>12</v>
      </c>
    </row>
    <row r="11" spans="1:18" ht="18" x14ac:dyDescent="0.35">
      <c r="B11" s="8" t="s">
        <v>14</v>
      </c>
      <c r="C11" s="8"/>
      <c r="D11" s="8"/>
      <c r="E11" s="4">
        <v>35</v>
      </c>
      <c r="F11" s="4">
        <v>30</v>
      </c>
      <c r="G11" s="4">
        <v>24.4</v>
      </c>
      <c r="H11" s="4">
        <v>58</v>
      </c>
      <c r="I11" s="4">
        <v>92</v>
      </c>
      <c r="J11" s="4">
        <v>4</v>
      </c>
      <c r="K11" s="4">
        <v>10</v>
      </c>
      <c r="L11" s="4">
        <v>75</v>
      </c>
      <c r="N11" s="4"/>
      <c r="R11" t="s">
        <v>20</v>
      </c>
    </row>
    <row r="12" spans="1:18" x14ac:dyDescent="0.25">
      <c r="B12" s="8" t="s">
        <v>15</v>
      </c>
      <c r="C12" s="8"/>
      <c r="D12" s="8"/>
      <c r="E12" s="4">
        <v>35</v>
      </c>
      <c r="F12" s="4">
        <v>30</v>
      </c>
      <c r="G12" s="4">
        <v>24.4</v>
      </c>
      <c r="H12" s="4">
        <v>58</v>
      </c>
      <c r="I12" s="4">
        <v>92</v>
      </c>
      <c r="J12" s="4">
        <v>4</v>
      </c>
      <c r="K12" s="4">
        <v>10</v>
      </c>
      <c r="L12" s="4">
        <v>75</v>
      </c>
      <c r="N12" s="4"/>
      <c r="R12" t="s">
        <v>30</v>
      </c>
    </row>
    <row r="13" spans="1:18" x14ac:dyDescent="0.25">
      <c r="B13" s="8" t="s">
        <v>26</v>
      </c>
      <c r="C13" s="8"/>
      <c r="D13" s="8"/>
      <c r="E13" s="4">
        <v>35</v>
      </c>
      <c r="F13" s="4">
        <v>30</v>
      </c>
      <c r="G13" s="4">
        <v>24.4</v>
      </c>
      <c r="H13" s="4">
        <v>58</v>
      </c>
      <c r="I13" s="4">
        <v>92</v>
      </c>
      <c r="J13" s="4">
        <v>4</v>
      </c>
      <c r="K13" s="4">
        <v>10</v>
      </c>
      <c r="L13" s="4">
        <v>75</v>
      </c>
      <c r="N13" s="4"/>
    </row>
    <row r="15" spans="1:18" ht="30" x14ac:dyDescent="0.25">
      <c r="B15" s="19" t="s">
        <v>19</v>
      </c>
      <c r="C15" s="3" t="s">
        <v>33</v>
      </c>
      <c r="M15" s="3" t="s">
        <v>0</v>
      </c>
      <c r="N15" s="19" t="s">
        <v>27</v>
      </c>
      <c r="O15" s="15" t="s">
        <v>4</v>
      </c>
      <c r="P15" s="20" t="s">
        <v>28</v>
      </c>
      <c r="Q15" s="22" t="s">
        <v>29</v>
      </c>
    </row>
    <row r="16" spans="1:18" x14ac:dyDescent="0.25">
      <c r="A16" s="23">
        <v>735</v>
      </c>
      <c r="B16" t="s">
        <v>13</v>
      </c>
      <c r="C16" s="26">
        <f>M16/E4</f>
        <v>65.670238095238091</v>
      </c>
      <c r="E16" s="6">
        <f>E4*E10</f>
        <v>205800</v>
      </c>
      <c r="F16" s="6">
        <f>F4*F10</f>
        <v>30000</v>
      </c>
      <c r="G16" s="6">
        <f t="shared" ref="G16:K16" si="2">G4*G10</f>
        <v>53802</v>
      </c>
      <c r="H16" s="6">
        <f t="shared" si="2"/>
        <v>2900</v>
      </c>
      <c r="I16" s="6">
        <f t="shared" si="2"/>
        <v>0</v>
      </c>
      <c r="J16" s="6">
        <f t="shared" si="2"/>
        <v>4704</v>
      </c>
      <c r="K16" s="6">
        <f t="shared" si="2"/>
        <v>88935</v>
      </c>
      <c r="L16" s="6">
        <f t="shared" ref="L16" si="3">L4*L10</f>
        <v>0</v>
      </c>
      <c r="M16" s="7">
        <f>SUM(E16:L16)</f>
        <v>386141</v>
      </c>
      <c r="N16" s="6">
        <f>N4*M16</f>
        <v>115842.3</v>
      </c>
      <c r="O16" s="7">
        <f>SUM(M16:N16)</f>
        <v>501983.3</v>
      </c>
      <c r="P16" s="21">
        <f>O16*0.2</f>
        <v>100396.66</v>
      </c>
      <c r="Q16" s="7">
        <f>SUM(O16:P16)</f>
        <v>602379.96</v>
      </c>
    </row>
    <row r="17" spans="1:17" x14ac:dyDescent="0.25">
      <c r="A17" s="23">
        <v>1100</v>
      </c>
      <c r="B17" s="8" t="s">
        <v>14</v>
      </c>
      <c r="C17" s="26">
        <f t="shared" ref="C17:C19" si="4">M17/E5</f>
        <v>60.08534090909091</v>
      </c>
      <c r="E17" s="6">
        <f>E5*E11</f>
        <v>308000</v>
      </c>
      <c r="F17" s="6">
        <f t="shared" ref="F17" si="5">F5*F11</f>
        <v>7500</v>
      </c>
      <c r="G17" s="6">
        <f t="shared" ref="G17:K19" si="6">G5*G11</f>
        <v>80520</v>
      </c>
      <c r="H17" s="6">
        <f t="shared" si="6"/>
        <v>0</v>
      </c>
      <c r="I17" s="6">
        <f t="shared" si="6"/>
        <v>0</v>
      </c>
      <c r="J17" s="6">
        <f t="shared" si="6"/>
        <v>9856</v>
      </c>
      <c r="K17" s="6">
        <f t="shared" si="6"/>
        <v>121000</v>
      </c>
      <c r="L17" s="6">
        <f t="shared" ref="L17" si="7">L5*L11</f>
        <v>1875</v>
      </c>
      <c r="M17" s="7">
        <f t="shared" ref="M17:M18" si="8">SUM(E17:L17)</f>
        <v>528751</v>
      </c>
      <c r="N17" s="6">
        <f t="shared" ref="N17:N19" si="9">N5*M17</f>
        <v>105750.20000000001</v>
      </c>
      <c r="O17" s="7">
        <f t="shared" ref="O17:O19" si="10">SUM(M17:N17)</f>
        <v>634501.19999999995</v>
      </c>
      <c r="P17" s="21">
        <f t="shared" ref="P17:P19" si="11">O17*0.2</f>
        <v>126900.23999999999</v>
      </c>
      <c r="Q17" s="7">
        <f t="shared" ref="Q17:Q19" si="12">SUM(O17:P17)</f>
        <v>761401.44</v>
      </c>
    </row>
    <row r="18" spans="1:17" x14ac:dyDescent="0.25">
      <c r="A18" s="23">
        <v>1475</v>
      </c>
      <c r="B18" s="8" t="s">
        <v>15</v>
      </c>
      <c r="C18" s="26">
        <f t="shared" si="4"/>
        <v>82.598934624697335</v>
      </c>
      <c r="E18" s="6">
        <f>E6*E12</f>
        <v>361375</v>
      </c>
      <c r="F18" s="6">
        <f t="shared" ref="F18:F19" si="13">F6*F12</f>
        <v>60000</v>
      </c>
      <c r="G18" s="6">
        <f t="shared" si="6"/>
        <v>215940</v>
      </c>
      <c r="H18" s="6">
        <f t="shared" si="6"/>
        <v>2900</v>
      </c>
      <c r="I18" s="6">
        <f t="shared" si="6"/>
        <v>0</v>
      </c>
      <c r="J18" s="6">
        <f t="shared" si="6"/>
        <v>944</v>
      </c>
      <c r="K18" s="6">
        <f t="shared" si="6"/>
        <v>210925</v>
      </c>
      <c r="L18" s="6">
        <f t="shared" ref="L18:L19" si="14">L6*L12</f>
        <v>750</v>
      </c>
      <c r="M18" s="7">
        <f t="shared" si="8"/>
        <v>852834</v>
      </c>
      <c r="N18" s="6">
        <f t="shared" si="9"/>
        <v>426417</v>
      </c>
      <c r="O18" s="7">
        <f t="shared" si="10"/>
        <v>1279251</v>
      </c>
      <c r="P18" s="21">
        <f t="shared" si="11"/>
        <v>255850.2</v>
      </c>
      <c r="Q18" s="7">
        <f t="shared" si="12"/>
        <v>1535101.2</v>
      </c>
    </row>
    <row r="19" spans="1:17" x14ac:dyDescent="0.25">
      <c r="A19" s="23">
        <v>400</v>
      </c>
      <c r="B19" s="8" t="s">
        <v>26</v>
      </c>
      <c r="C19" s="26">
        <f t="shared" si="4"/>
        <v>71.310625000000002</v>
      </c>
      <c r="E19" s="6">
        <f>E7*E13</f>
        <v>112000</v>
      </c>
      <c r="F19" s="6">
        <f t="shared" si="13"/>
        <v>30000</v>
      </c>
      <c r="G19" s="6">
        <f t="shared" si="6"/>
        <v>29280</v>
      </c>
      <c r="H19" s="6">
        <f t="shared" si="6"/>
        <v>2900</v>
      </c>
      <c r="I19" s="6">
        <f t="shared" si="6"/>
        <v>0</v>
      </c>
      <c r="J19" s="6">
        <f t="shared" si="6"/>
        <v>4864</v>
      </c>
      <c r="K19" s="6">
        <f t="shared" si="6"/>
        <v>48400</v>
      </c>
      <c r="L19" s="6">
        <f t="shared" si="14"/>
        <v>750</v>
      </c>
      <c r="M19" s="7">
        <f t="shared" ref="M19" si="15">SUM(E19:L19)</f>
        <v>228194</v>
      </c>
      <c r="N19" s="6">
        <f t="shared" si="9"/>
        <v>114097</v>
      </c>
      <c r="O19" s="7">
        <f t="shared" si="10"/>
        <v>342291</v>
      </c>
      <c r="P19" s="21">
        <f t="shared" si="11"/>
        <v>68458.2</v>
      </c>
      <c r="Q19" s="7">
        <f t="shared" si="12"/>
        <v>410749.2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D24" sqref="D24"/>
    </sheetView>
  </sheetViews>
  <sheetFormatPr defaultRowHeight="15" x14ac:dyDescent="0.25"/>
  <cols>
    <col min="1" max="7" width="15.7109375" customWidth="1"/>
  </cols>
  <sheetData>
    <row r="1" spans="1:7" ht="18.75" x14ac:dyDescent="0.3">
      <c r="A1" s="27" t="s">
        <v>34</v>
      </c>
    </row>
    <row r="3" spans="1:7" x14ac:dyDescent="0.25">
      <c r="B3" s="16">
        <v>2020</v>
      </c>
      <c r="C3" s="16">
        <v>2021</v>
      </c>
      <c r="D3" s="16">
        <v>2022</v>
      </c>
      <c r="E3" s="16">
        <v>2023</v>
      </c>
      <c r="F3" s="16">
        <v>2024</v>
      </c>
      <c r="G3" s="16" t="s">
        <v>0</v>
      </c>
    </row>
    <row r="4" spans="1:7" x14ac:dyDescent="0.25">
      <c r="A4" t="s">
        <v>35</v>
      </c>
      <c r="B4" s="28">
        <v>1500400</v>
      </c>
      <c r="C4" s="28">
        <v>1425100</v>
      </c>
      <c r="D4" s="28">
        <v>1606900</v>
      </c>
      <c r="E4" s="28">
        <v>508300</v>
      </c>
      <c r="F4" s="28">
        <v>170900</v>
      </c>
      <c r="G4" s="28">
        <f t="shared" ref="G4:G8" si="0">SUM(B4:F4)</f>
        <v>5211600</v>
      </c>
    </row>
    <row r="5" spans="1:7" x14ac:dyDescent="0.25">
      <c r="A5" t="s">
        <v>36</v>
      </c>
      <c r="B5" s="28">
        <v>54700</v>
      </c>
      <c r="C5" s="28">
        <v>46600</v>
      </c>
      <c r="D5" s="28">
        <v>49800</v>
      </c>
      <c r="E5" s="28">
        <v>46800</v>
      </c>
      <c r="F5" s="28">
        <v>30800</v>
      </c>
      <c r="G5" s="28">
        <f t="shared" si="0"/>
        <v>228700</v>
      </c>
    </row>
    <row r="6" spans="1:7" x14ac:dyDescent="0.25">
      <c r="A6" t="s">
        <v>37</v>
      </c>
      <c r="B6" s="28">
        <v>34300</v>
      </c>
      <c r="C6" s="28">
        <v>32000</v>
      </c>
      <c r="D6" s="28">
        <v>15600</v>
      </c>
      <c r="E6" s="28">
        <v>22500</v>
      </c>
      <c r="F6" s="28">
        <v>21600</v>
      </c>
      <c r="G6" s="28">
        <f t="shared" si="0"/>
        <v>126000</v>
      </c>
    </row>
    <row r="7" spans="1:7" x14ac:dyDescent="0.25">
      <c r="A7" t="s">
        <v>38</v>
      </c>
      <c r="B7" s="28">
        <v>48800</v>
      </c>
      <c r="C7" s="28">
        <v>110800</v>
      </c>
      <c r="D7" s="28">
        <v>70300</v>
      </c>
      <c r="E7" s="28">
        <v>60200</v>
      </c>
      <c r="F7" s="28">
        <v>71700</v>
      </c>
      <c r="G7" s="28">
        <f>SUM(B7:F7)</f>
        <v>361800</v>
      </c>
    </row>
    <row r="8" spans="1:7" x14ac:dyDescent="0.25">
      <c r="A8" t="s">
        <v>39</v>
      </c>
      <c r="B8" s="28">
        <v>4900</v>
      </c>
      <c r="C8" s="28">
        <v>7200</v>
      </c>
      <c r="D8" s="28">
        <v>11900</v>
      </c>
      <c r="E8" s="28">
        <v>18900</v>
      </c>
      <c r="F8" s="28">
        <v>6600</v>
      </c>
      <c r="G8" s="28">
        <f t="shared" si="0"/>
        <v>49500</v>
      </c>
    </row>
    <row r="9" spans="1:7" x14ac:dyDescent="0.25">
      <c r="A9" s="29" t="s">
        <v>0</v>
      </c>
      <c r="B9" s="30">
        <f>SUM(B4:B8)</f>
        <v>1643100</v>
      </c>
      <c r="C9" s="30">
        <f t="shared" ref="C9:G9" si="1">SUM(C4:C8)</f>
        <v>1621700</v>
      </c>
      <c r="D9" s="30">
        <f t="shared" si="1"/>
        <v>1754500</v>
      </c>
      <c r="E9" s="30">
        <f t="shared" si="1"/>
        <v>656700</v>
      </c>
      <c r="F9" s="30">
        <f t="shared" si="1"/>
        <v>301600</v>
      </c>
      <c r="G9" s="30">
        <f t="shared" si="1"/>
        <v>5977600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Rek tänavad</vt:lpstr>
      <vt:lpstr>THK koond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Meilė Grinkevičiūtė</dc:creator>
  <cp:lastModifiedBy>Kalle</cp:lastModifiedBy>
  <dcterms:created xsi:type="dcterms:W3CDTF">2017-11-24T10:11:28Z</dcterms:created>
  <dcterms:modified xsi:type="dcterms:W3CDTF">2019-08-16T12:48:57Z</dcterms:modified>
</cp:coreProperties>
</file>